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- střecha" sheetId="1" r:id="rId1"/>
    <sheet name="Rekapitulace - střecha" sheetId="2" r:id="rId2"/>
    <sheet name="Rozpocet - střecha" sheetId="3" r:id="rId3"/>
    <sheet name="RKL" sheetId="4" state="hidden" r:id="rId4"/>
  </sheets>
  <definedNames/>
  <calcPr fullCalcOnLoad="1"/>
</workbook>
</file>

<file path=xl/sharedStrings.xml><?xml version="1.0" encoding="utf-8"?>
<sst xmlns="http://schemas.openxmlformats.org/spreadsheetml/2006/main" count="584" uniqueCount="309">
  <si>
    <t>Název stavby</t>
  </si>
  <si>
    <t>Stavební úpravy a zateplení mateřské školy Havlíčkova ulice</t>
  </si>
  <si>
    <t>JKSO</t>
  </si>
  <si>
    <t>Kód stavby</t>
  </si>
  <si>
    <t>Název objektu</t>
  </si>
  <si>
    <t xml:space="preserve"> </t>
  </si>
  <si>
    <t>EČO</t>
  </si>
  <si>
    <t>Kód objektu</t>
  </si>
  <si>
    <t>Název části</t>
  </si>
  <si>
    <t>Místo</t>
  </si>
  <si>
    <t>Planá</t>
  </si>
  <si>
    <t>Kód části</t>
  </si>
  <si>
    <t>Název podčásti</t>
  </si>
  <si>
    <t>Kód podčásti</t>
  </si>
  <si>
    <t>IČO</t>
  </si>
  <si>
    <t>DIČ</t>
  </si>
  <si>
    <t>Objednatel</t>
  </si>
  <si>
    <t>Město Planá</t>
  </si>
  <si>
    <t>00260096</t>
  </si>
  <si>
    <t>Projektant</t>
  </si>
  <si>
    <t>ing. Pavel Kodýtek</t>
  </si>
  <si>
    <t>Zhotovitel</t>
  </si>
  <si>
    <t>Rozpočet číslo</t>
  </si>
  <si>
    <t>Zpracoval</t>
  </si>
  <si>
    <t>Dne</t>
  </si>
  <si>
    <t>08.05.2011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</si>
  <si>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</si>
  <si>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</si>
  <si>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</si>
  <si>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</si>
  <si>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</si>
  <si>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</si>
  <si>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</si>
  <si>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</si>
  <si>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</si>
  <si>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</si>
  <si>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</si>
  <si>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</si>
  <si>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</si>
  <si>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</si>
  <si>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</si>
  <si>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</si>
  <si>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</si>
  <si>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</si>
  <si>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</si>
  <si>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</si>
  <si>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</si>
  <si>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</si>
  <si>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</si>
  <si>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</si>
  <si>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</si>
  <si>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</si>
  <si>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</si>
  <si>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</si>
  <si>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</si>
  <si>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</si>
  <si>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</si>
  <si>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</si>
  <si>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</si>
  <si>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</si>
  <si>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</si>
  <si>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</si>
  <si>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</si>
  <si>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</si>
  <si>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</si>
  <si>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</si>
  <si>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%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</si>
  <si>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</si>
  <si>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</si>
  <si>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</si>
  <si>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</si>
  <si>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</si>
  <si>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</si>
  <si>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</si>
  <si>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</si>
  <si>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Datum:</t>
  </si>
  <si>
    <t>Objednatel:</t>
  </si>
  <si>
    <t>Zhotovitel:</t>
  </si>
  <si>
    <t>Kód</t>
  </si>
  <si>
    <t>Popis</t>
  </si>
  <si>
    <t>REKAPITULACE KRYCÍCH LISTů</t>
  </si>
  <si>
    <t>Kód zakázky</t>
  </si>
  <si>
    <t>HSVd</t>
  </si>
  <si>
    <t>HSVm</t>
  </si>
  <si>
    <t>PSVd</t>
  </si>
  <si>
    <t>PSVm</t>
  </si>
  <si>
    <t>Md</t>
  </si>
  <si>
    <t>Mm</t>
  </si>
  <si>
    <t>PP</t>
  </si>
  <si>
    <t>BPP</t>
  </si>
  <si>
    <t>KP</t>
  </si>
  <si>
    <t>Kompl.činnost</t>
  </si>
  <si>
    <t>ZS</t>
  </si>
  <si>
    <t>UV</t>
  </si>
  <si>
    <t>MD</t>
  </si>
  <si>
    <t>PV</t>
  </si>
  <si>
    <t>NUSzR</t>
  </si>
  <si>
    <t>DO</t>
  </si>
  <si>
    <t>KD</t>
  </si>
  <si>
    <t>Zvýhodnení</t>
  </si>
  <si>
    <t>Celkem</t>
  </si>
  <si>
    <t>110202-s</t>
  </si>
  <si>
    <t>110202-12</t>
  </si>
  <si>
    <t>zateplení střechy - folie</t>
  </si>
  <si>
    <t>110202</t>
  </si>
  <si>
    <t>KRYCÍ LIST ROZPOČTU</t>
  </si>
  <si>
    <t>Suť celkem</t>
  </si>
  <si>
    <t>Hmotnost celkem</t>
  </si>
  <si>
    <t>Cena celkem</t>
  </si>
  <si>
    <t>9.5.2011</t>
  </si>
  <si>
    <t xml:space="preserve">JKSO: </t>
  </si>
  <si>
    <t>Část:</t>
  </si>
  <si>
    <t>Objekt:</t>
  </si>
  <si>
    <t>REKAPITULACE ROZPOČTU</t>
  </si>
  <si>
    <t>2</t>
  </si>
  <si>
    <t>t</t>
  </si>
  <si>
    <t>Přesun hmot pro zámečnické konstrukce v objektech v do 12 m</t>
  </si>
  <si>
    <t>998767102</t>
  </si>
  <si>
    <t>767</t>
  </si>
  <si>
    <t>K</t>
  </si>
  <si>
    <t>52</t>
  </si>
  <si>
    <t>kus</t>
  </si>
  <si>
    <t>turbína ventilační LOMANCO BIB 14 hlavice, stavitelný krk a základna, průměr 356 mm, 1 m nad úrovní střechy</t>
  </si>
  <si>
    <t>553810100</t>
  </si>
  <si>
    <t>MAT</t>
  </si>
  <si>
    <t>M</t>
  </si>
  <si>
    <t>51</t>
  </si>
  <si>
    <t>Montáž odvětrávací hlavice na střeše ploché</t>
  </si>
  <si>
    <t>767891100</t>
  </si>
  <si>
    <t>50</t>
  </si>
  <si>
    <t>1</t>
  </si>
  <si>
    <t>Konstrukce zámečnické</t>
  </si>
  <si>
    <t>Přesun hmot pro konstrukce klempířské v objektech v do 12 m</t>
  </si>
  <si>
    <t>998764102</t>
  </si>
  <si>
    <t>764</t>
  </si>
  <si>
    <t>49</t>
  </si>
  <si>
    <t>m</t>
  </si>
  <si>
    <t>Oplechování říms poplast. plechem rš 500 mm (včetně podkladního plechu a detailů) - přístavba - závětrná lišta, napojení na hlavní budovu, okapní plech</t>
  </si>
  <si>
    <t>764721117a</t>
  </si>
  <si>
    <t>48</t>
  </si>
  <si>
    <t>Oplechování říms poplast. plechem rš 500 mm (včetně podkladního plechu a detailů) - závětrná lišta</t>
  </si>
  <si>
    <t>764721117</t>
  </si>
  <si>
    <t>47</t>
  </si>
  <si>
    <t>Demontáž oplechování okraje střechy rš do 250 mm vč. hromosvodu po střeše</t>
  </si>
  <si>
    <t>764430810</t>
  </si>
  <si>
    <t>46</t>
  </si>
  <si>
    <t>Dodávka a montáž hlavic - odvětrání kanalizace a střešního pláště</t>
  </si>
  <si>
    <t>764242509</t>
  </si>
  <si>
    <t>45</t>
  </si>
  <si>
    <t>Konstrukce klempířské</t>
  </si>
  <si>
    <t>Přesun hmot pro kce tesařské v objektech v do 12 m</t>
  </si>
  <si>
    <t>998762102</t>
  </si>
  <si>
    <t>762</t>
  </si>
  <si>
    <t>44</t>
  </si>
  <si>
    <t>komplet</t>
  </si>
  <si>
    <t>Spojovací prostředky pro montáž krovu, bednění, laťování, světlíky, klíny</t>
  </si>
  <si>
    <t>762395000</t>
  </si>
  <si>
    <t>43</t>
  </si>
  <si>
    <t>m2</t>
  </si>
  <si>
    <t>Bednění čela římsy z desek CETRIS Dolomit tl 20 mm (umožnit dilataci v délce) - přístavba</t>
  </si>
  <si>
    <t>762341110a</t>
  </si>
  <si>
    <t>42</t>
  </si>
  <si>
    <t>Bednění čela římsy z desek CETRIS Dolomit tl 20 mm (umožnit dilataci v délce)</t>
  </si>
  <si>
    <t>762341110</t>
  </si>
  <si>
    <t>41</t>
  </si>
  <si>
    <t>Podhled na OSB desku z desek CETRIS Dolomit tl 8 mm - přístavba</t>
  </si>
  <si>
    <t>762341109a</t>
  </si>
  <si>
    <t>40</t>
  </si>
  <si>
    <t>Podhled na OSB desku z desek CETRIS Dolomit tl 8 mm</t>
  </si>
  <si>
    <t>762341109</t>
  </si>
  <si>
    <t>39</t>
  </si>
  <si>
    <t>Podkladní deska předsazené římsy z desek OSB tl 22 mm na sraz vč. pomocných prvků pro montáž Cetris desek - přístavba</t>
  </si>
  <si>
    <t>762341016a</t>
  </si>
  <si>
    <t>38</t>
  </si>
  <si>
    <t>Podkladní deska předsazené římsy z desek OSB tl 22 mm na sraz vč. pomocných prvků pro montáž Cetris desek</t>
  </si>
  <si>
    <t>762341016</t>
  </si>
  <si>
    <t>37</t>
  </si>
  <si>
    <t>Konstrukce tesařské</t>
  </si>
  <si>
    <t>soubor</t>
  </si>
  <si>
    <t>Hromosvodné vedení - rozvod po střeše s napojením na svodné dráty po fasádě, včetně revize</t>
  </si>
  <si>
    <t>743621100</t>
  </si>
  <si>
    <t>PK</t>
  </si>
  <si>
    <t>36</t>
  </si>
  <si>
    <t>Elektromontáže - hrubá montáž</t>
  </si>
  <si>
    <t>743</t>
  </si>
  <si>
    <t>Přesun hmot pro izolace tepelné v objektech v do 12  m</t>
  </si>
  <si>
    <t>998713102</t>
  </si>
  <si>
    <t>713</t>
  </si>
  <si>
    <t>35</t>
  </si>
  <si>
    <t>deska z pěnového polystyrenu bílá EPS 100 S 1000 x 1000 x 160 mm</t>
  </si>
  <si>
    <t>283759910</t>
  </si>
  <si>
    <t>34</t>
  </si>
  <si>
    <t>Montáž izolace tepelné střech plochých tl do 170 mm šrouby vnitřní pole, budova v do 20 m - přístavba</t>
  </si>
  <si>
    <t>713141171a</t>
  </si>
  <si>
    <t>33</t>
  </si>
  <si>
    <t>32</t>
  </si>
  <si>
    <t>Montáž izolace tepelné střech plochých tl do 170 mm šrouby rohové pole, budova v do 20 m</t>
  </si>
  <si>
    <t>713141173</t>
  </si>
  <si>
    <t>31</t>
  </si>
  <si>
    <t>Montáž izolace tepelné střech plochých tl do 170 mm šrouby krajní pole, budova v do 20 m</t>
  </si>
  <si>
    <t>713141172</t>
  </si>
  <si>
    <t>30</t>
  </si>
  <si>
    <t>Montáž izolace tepelné střech plochých tl do 170 mm šrouby vnitřní pole, budova v do 20 m</t>
  </si>
  <si>
    <t>713141171</t>
  </si>
  <si>
    <t>29</t>
  </si>
  <si>
    <t>Izolace tepelné</t>
  </si>
  <si>
    <t>Přesun hmot pro krytiny povlakové v objektech v do 12 m</t>
  </si>
  <si>
    <t>998712102</t>
  </si>
  <si>
    <t>712</t>
  </si>
  <si>
    <t>28</t>
  </si>
  <si>
    <t>fólie hydroizolační střešní FATRAFOL 810 tl 1,5 mm š 1300 mm šedá</t>
  </si>
  <si>
    <t>283220120</t>
  </si>
  <si>
    <t>27</t>
  </si>
  <si>
    <t>Provedení povlakové krytiny střech do 10° fólií položenou volně (včetně detailů napojení) - přístavba</t>
  </si>
  <si>
    <t>712361701a</t>
  </si>
  <si>
    <t>26</t>
  </si>
  <si>
    <t>25</t>
  </si>
  <si>
    <t>Provedení povlakové krytiny střech do 10° fólií položenou volně (včetně detailů napojení)</t>
  </si>
  <si>
    <t>712361701</t>
  </si>
  <si>
    <t>24</t>
  </si>
  <si>
    <t>geotextilie tkaná 110 g/m2</t>
  </si>
  <si>
    <t>673520220</t>
  </si>
  <si>
    <t>23</t>
  </si>
  <si>
    <t>Provedení povlakové krytiny střech do 10° podkladní vrstvy tkaninou - separační vrstava pod fólii na EPS - přístavba</t>
  </si>
  <si>
    <t>712331102a</t>
  </si>
  <si>
    <t>22</t>
  </si>
  <si>
    <t>21</t>
  </si>
  <si>
    <t>Provedení povlakové krytiny střech do 10° podkladní vrstvy tkaninou - separační vrstava pod fólii na EPS</t>
  </si>
  <si>
    <t>712331102</t>
  </si>
  <si>
    <t>20</t>
  </si>
  <si>
    <t>19</t>
  </si>
  <si>
    <t>Provedení povlakové krytiny střech do 10° podkladní vrstvy tkaninou - na stávající krytinu pod EPS - přístavba</t>
  </si>
  <si>
    <t>712331101a</t>
  </si>
  <si>
    <t>18</t>
  </si>
  <si>
    <t>17</t>
  </si>
  <si>
    <t>Provedení povlakové krytiny střech do 10° podkladní vrstvy tkaninou - na stávající krytinu pod EPS</t>
  </si>
  <si>
    <t>712331101</t>
  </si>
  <si>
    <t>16</t>
  </si>
  <si>
    <t>Očištění stávající krytiny střech do 10° odškrabáním mechu s urovnáním povrchu a očištěním - přístavba</t>
  </si>
  <si>
    <t>712300841a</t>
  </si>
  <si>
    <t>15</t>
  </si>
  <si>
    <t>Očištění stávající krytiny střech do 10° odškrabáním mechu s urovnáním povrchu a očištěním</t>
  </si>
  <si>
    <t>712300841</t>
  </si>
  <si>
    <t>14</t>
  </si>
  <si>
    <t>Povlakové krytiny</t>
  </si>
  <si>
    <t>0</t>
  </si>
  <si>
    <t>Práce a dodávky PSV</t>
  </si>
  <si>
    <t>3</t>
  </si>
  <si>
    <t>Přesun hmot pro budovy zděné výšky do 12 m</t>
  </si>
  <si>
    <t>998011002</t>
  </si>
  <si>
    <t>011</t>
  </si>
  <si>
    <t>13</t>
  </si>
  <si>
    <t>Přesun hmot</t>
  </si>
  <si>
    <t>99</t>
  </si>
  <si>
    <t>Poplatek za skládku netříděné suti</t>
  </si>
  <si>
    <t>979098191</t>
  </si>
  <si>
    <t>013</t>
  </si>
  <si>
    <t>12</t>
  </si>
  <si>
    <t>Vnitrostaveništní vodorovná doprava suti a vybouraných hmot ZKD 5 m přes 10 m (do 20 m)</t>
  </si>
  <si>
    <t>979082121</t>
  </si>
  <si>
    <t>11</t>
  </si>
  <si>
    <t>Vnitrostaveništní vodorovná doprava suti a vybouraných hmot do 10 m</t>
  </si>
  <si>
    <t>979082111</t>
  </si>
  <si>
    <t>10</t>
  </si>
  <si>
    <t>Odvoz suti a vybouraných hmot na skládku ZKD 1 km přes 1 km (do 10 km)</t>
  </si>
  <si>
    <t>979081121</t>
  </si>
  <si>
    <t>9</t>
  </si>
  <si>
    <t>Odvoz suti a vybouraných hmot na skládku do 1 km</t>
  </si>
  <si>
    <t>979081111</t>
  </si>
  <si>
    <t>8</t>
  </si>
  <si>
    <t>Svislá doprava suti a vybouraných hmot ZKD podlaží</t>
  </si>
  <si>
    <t>979011121</t>
  </si>
  <si>
    <t>7</t>
  </si>
  <si>
    <t>Svislá doprava suti a vybouraných hmot za prvé podlaží</t>
  </si>
  <si>
    <t>979011111</t>
  </si>
  <si>
    <t>6</t>
  </si>
  <si>
    <t>m3</t>
  </si>
  <si>
    <t>Bourání zdiva komínového nad střechou z cihel na MC</t>
  </si>
  <si>
    <t>962032641</t>
  </si>
  <si>
    <t>5</t>
  </si>
  <si>
    <t>Kotvy chemickým tmelem M 20 hl 170 mm do betonu, ŽB nebo kamene s vyvrtáním otvoru - přístavba</t>
  </si>
  <si>
    <t>953961115a</t>
  </si>
  <si>
    <t>4</t>
  </si>
  <si>
    <t>Kotvy chemickým tmelem M 20 hl 170 mm do betonu, ŽB nebo kamene s vyvrtáním otvoru</t>
  </si>
  <si>
    <t>953961115</t>
  </si>
  <si>
    <t>Revize dešťových svodů kamerou (předání CD/DVD se záznamem), vyčištění svodů</t>
  </si>
  <si>
    <t>952901110</t>
  </si>
  <si>
    <t>014</t>
  </si>
  <si>
    <t>kompl</t>
  </si>
  <si>
    <t>Montáž, demontáž a nájem lešení pro přístup na střechu a stavební výtah - upřesní dodavatel prací dle svých možností a zvyklostí s ohledem na BOZP atd.</t>
  </si>
  <si>
    <t>941121110</t>
  </si>
  <si>
    <t>003</t>
  </si>
  <si>
    <t>Ostatní konstrukce a práce-bourání</t>
  </si>
  <si>
    <t>Práce a dodávky HSV</t>
  </si>
  <si>
    <t>Úroveň</t>
  </si>
  <si>
    <t>Typ položky</t>
  </si>
  <si>
    <t>Sazba DPH</t>
  </si>
  <si>
    <t>Hmotnost sutě celkem</t>
  </si>
  <si>
    <t>Hmotnost sutě</t>
  </si>
  <si>
    <t>Hmotnost</t>
  </si>
  <si>
    <t>Cena jednotková</t>
  </si>
  <si>
    <t>Množství celkem</t>
  </si>
  <si>
    <t>MJ</t>
  </si>
  <si>
    <t>Kód položky</t>
  </si>
  <si>
    <t>KCN</t>
  </si>
  <si>
    <t>TV</t>
  </si>
  <si>
    <t>P.Č.</t>
  </si>
  <si>
    <t>JKSO:</t>
  </si>
  <si>
    <t>ROZPOČET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</si>
</sst>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0.00%;\-0.00%"/>
    <numFmt numFmtId="167" formatCode="#,##0.00;\-#,##0.00"/>
    <numFmt numFmtId="168" formatCode="mm/dd/yyyy"/>
    <numFmt numFmtId="169" formatCode="###0.00000;\-###0.00000"/>
    <numFmt numFmtId="170" formatCode="#,##0.000;\-#,##0.000"/>
    <numFmt numFmtId="171" formatCode="#,##0.0;\-#,##0.0"/>
    <numFmt numFmtId="172" formatCode="#,##0.00000;\-#,##0.00000"/>
  </numFmts>
  <fonts count="3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b/>
      <sz val="8"/>
      <color indexed="20"/>
      <name val="Arial"/>
      <family val="0"/>
    </font>
    <font>
      <b/>
      <sz val="8"/>
      <color indexed="12"/>
      <name val="Arial"/>
      <family val="0"/>
    </font>
    <font>
      <b/>
      <sz val="8"/>
      <color indexed="21"/>
      <name val="Arial"/>
      <family val="0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96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9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7" fillId="0" borderId="30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7" fontId="7" fillId="0" borderId="23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7" fontId="7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7" fontId="10" fillId="0" borderId="52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1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2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3" fillId="24" borderId="56" xfId="0" applyFont="1" applyFill="1" applyBorder="1" applyAlignment="1" applyProtection="1">
      <alignment horizontal="center" vertical="center" wrapText="1"/>
      <protection/>
    </xf>
    <xf numFmtId="0" fontId="3" fillId="24" borderId="57" xfId="0" applyFont="1" applyFill="1" applyBorder="1" applyAlignment="1" applyProtection="1">
      <alignment horizontal="center" vertical="center" wrapText="1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164" fontId="3" fillId="24" borderId="46" xfId="0" applyNumberFormat="1" applyFont="1" applyFill="1" applyBorder="1" applyAlignment="1" applyProtection="1">
      <alignment horizontal="center" vertical="center"/>
      <protection/>
    </xf>
    <xf numFmtId="164" fontId="3" fillId="24" borderId="59" xfId="0" applyNumberFormat="1" applyFont="1" applyFill="1" applyBorder="1" applyAlignment="1" applyProtection="1">
      <alignment horizontal="center" vertical="center"/>
      <protection/>
    </xf>
    <xf numFmtId="164" fontId="3" fillId="24" borderId="6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right"/>
      <protection/>
    </xf>
    <xf numFmtId="0" fontId="2" fillId="18" borderId="0" xfId="0" applyFont="1" applyFill="1" applyAlignment="1">
      <alignment horizontal="left"/>
    </xf>
    <xf numFmtId="0" fontId="2" fillId="18" borderId="0" xfId="0" applyFont="1" applyFill="1" applyAlignment="1" applyProtection="1">
      <alignment horizontal="left"/>
      <protection/>
    </xf>
    <xf numFmtId="0" fontId="0" fillId="18" borderId="0" xfId="0" applyFont="1" applyFill="1" applyAlignment="1">
      <alignment horizontal="left"/>
    </xf>
    <xf numFmtId="0" fontId="3" fillId="18" borderId="0" xfId="0" applyFont="1" applyFill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167" fontId="2" fillId="0" borderId="11" xfId="0" applyNumberFormat="1" applyFont="1" applyBorder="1" applyAlignment="1" applyProtection="1">
      <alignment horizontal="right"/>
      <protection/>
    </xf>
    <xf numFmtId="167" fontId="7" fillId="0" borderId="41" xfId="0" applyNumberFormat="1" applyFont="1" applyBorder="1" applyAlignment="1" applyProtection="1">
      <alignment horizontal="righ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167" fontId="3" fillId="0" borderId="27" xfId="0" applyNumberFormat="1" applyFont="1" applyBorder="1" applyAlignment="1" applyProtection="1">
      <alignment horizontal="right" vertical="center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7" fontId="7" fillId="0" borderId="55" xfId="0" applyNumberFormat="1" applyFont="1" applyBorder="1" applyAlignment="1" applyProtection="1">
      <alignment horizontal="right" vertical="center"/>
      <protection/>
    </xf>
    <xf numFmtId="165" fontId="30" fillId="0" borderId="16" xfId="0" applyNumberFormat="1" applyFont="1" applyBorder="1" applyAlignment="1" applyProtection="1">
      <alignment horizontal="right" vertical="center"/>
      <protection/>
    </xf>
    <xf numFmtId="167" fontId="7" fillId="0" borderId="31" xfId="0" applyNumberFormat="1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167" fontId="0" fillId="0" borderId="30" xfId="0" applyNumberFormat="1" applyFont="1" applyBorder="1" applyAlignment="1" applyProtection="1">
      <alignment horizontal="right" vertical="center"/>
      <protection/>
    </xf>
    <xf numFmtId="0" fontId="31" fillId="0" borderId="28" xfId="0" applyFont="1" applyBorder="1" applyAlignment="1" applyProtection="1">
      <alignment horizontal="left" vertical="center"/>
      <protection/>
    </xf>
    <xf numFmtId="0" fontId="31" fillId="0" borderId="29" xfId="0" applyFont="1" applyBorder="1" applyAlignment="1" applyProtection="1">
      <alignment horizontal="right" vertical="center"/>
      <protection/>
    </xf>
    <xf numFmtId="167" fontId="0" fillId="0" borderId="27" xfId="0" applyNumberFormat="1" applyFont="1" applyBorder="1" applyAlignment="1" applyProtection="1">
      <alignment horizontal="right" vertical="center"/>
      <protection/>
    </xf>
    <xf numFmtId="167" fontId="7" fillId="0" borderId="39" xfId="0" applyNumberFormat="1" applyFont="1" applyBorder="1" applyAlignment="1" applyProtection="1">
      <alignment horizontal="righ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170" fontId="33" fillId="0" borderId="0" xfId="0" applyNumberFormat="1" applyFont="1" applyAlignment="1" applyProtection="1">
      <alignment horizontal="right" vertical="center"/>
      <protection/>
    </xf>
    <xf numFmtId="167" fontId="33" fillId="0" borderId="0" xfId="0" applyNumberFormat="1" applyFont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70" fontId="34" fillId="0" borderId="0" xfId="0" applyNumberFormat="1" applyFont="1" applyAlignment="1" applyProtection="1">
      <alignment horizontal="right" vertical="center"/>
      <protection/>
    </xf>
    <xf numFmtId="167" fontId="34" fillId="0" borderId="0" xfId="0" applyNumberFormat="1" applyFont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center" vertical="center"/>
      <protection/>
    </xf>
    <xf numFmtId="170" fontId="35" fillId="0" borderId="0" xfId="0" applyNumberFormat="1" applyFont="1" applyAlignment="1" applyProtection="1">
      <alignment horizontal="right" vertical="center"/>
      <protection/>
    </xf>
    <xf numFmtId="167" fontId="35" fillId="0" borderId="0" xfId="0" applyNumberFormat="1" applyFont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center" vertical="center"/>
      <protection/>
    </xf>
    <xf numFmtId="170" fontId="36" fillId="0" borderId="0" xfId="0" applyNumberFormat="1" applyFont="1" applyAlignment="1" applyProtection="1">
      <alignment horizontal="right" vertical="center"/>
      <protection/>
    </xf>
    <xf numFmtId="167" fontId="36" fillId="0" borderId="0" xfId="0" applyNumberFormat="1" applyFont="1" applyAlignment="1" applyProtection="1">
      <alignment horizontal="righ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37" fillId="0" borderId="0" xfId="0" applyFont="1" applyAlignment="1" applyProtection="1">
      <alignment horizontal="left" vertical="center"/>
      <protection/>
    </xf>
    <xf numFmtId="165" fontId="37" fillId="0" borderId="0" xfId="0" applyNumberFormat="1" applyFont="1" applyAlignment="1" applyProtection="1">
      <alignment horizontal="right" vertical="center"/>
      <protection/>
    </xf>
    <xf numFmtId="0" fontId="2" fillId="18" borderId="14" xfId="0" applyFont="1" applyFill="1" applyBorder="1" applyAlignment="1" applyProtection="1">
      <alignment horizontal="left"/>
      <protection/>
    </xf>
    <xf numFmtId="164" fontId="2" fillId="24" borderId="60" xfId="0" applyNumberFormat="1" applyFont="1" applyFill="1" applyBorder="1" applyAlignment="1" applyProtection="1">
      <alignment horizontal="center" vertical="center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0" fontId="2" fillId="24" borderId="58" xfId="0" applyFont="1" applyFill="1" applyBorder="1" applyAlignment="1" applyProtection="1">
      <alignment horizontal="center" vertical="center" wrapText="1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35" fillId="0" borderId="26" xfId="0" applyFont="1" applyBorder="1" applyAlignment="1" applyProtection="1">
      <alignment horizontal="left" vertical="center"/>
      <protection/>
    </xf>
    <xf numFmtId="0" fontId="35" fillId="0" borderId="26" xfId="0" applyFont="1" applyBorder="1" applyAlignment="1" applyProtection="1">
      <alignment horizontal="center" vertical="center"/>
      <protection/>
    </xf>
    <xf numFmtId="167" fontId="35" fillId="0" borderId="26" xfId="0" applyNumberFormat="1" applyFont="1" applyBorder="1" applyAlignment="1" applyProtection="1">
      <alignment horizontal="right" vertical="center"/>
      <protection/>
    </xf>
    <xf numFmtId="170" fontId="35" fillId="0" borderId="26" xfId="0" applyNumberFormat="1" applyFont="1" applyBorder="1" applyAlignment="1" applyProtection="1">
      <alignment horizontal="righ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34" fillId="0" borderId="26" xfId="0" applyFont="1" applyBorder="1" applyAlignment="1" applyProtection="1">
      <alignment horizontal="center" vertical="center"/>
      <protection/>
    </xf>
    <xf numFmtId="0" fontId="34" fillId="0" borderId="26" xfId="0" applyFont="1" applyBorder="1" applyAlignment="1" applyProtection="1">
      <alignment horizontal="left" vertical="center"/>
      <protection/>
    </xf>
    <xf numFmtId="167" fontId="34" fillId="0" borderId="26" xfId="0" applyNumberFormat="1" applyFont="1" applyBorder="1" applyAlignment="1" applyProtection="1">
      <alignment horizontal="right" vertical="center"/>
      <protection/>
    </xf>
    <xf numFmtId="170" fontId="34" fillId="0" borderId="26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170" fontId="2" fillId="0" borderId="26" xfId="0" applyNumberFormat="1" applyFont="1" applyBorder="1" applyAlignment="1" applyProtection="1">
      <alignment horizontal="right" vertical="center"/>
      <protection/>
    </xf>
    <xf numFmtId="167" fontId="2" fillId="0" borderId="26" xfId="0" applyNumberFormat="1" applyFont="1" applyBorder="1" applyAlignment="1" applyProtection="1">
      <alignment horizontal="right" vertical="center"/>
      <protection/>
    </xf>
    <xf numFmtId="172" fontId="2" fillId="0" borderId="26" xfId="0" applyNumberFormat="1" applyFont="1" applyBorder="1" applyAlignment="1" applyProtection="1">
      <alignment horizontal="right" vertical="center"/>
      <protection/>
    </xf>
    <xf numFmtId="171" fontId="2" fillId="0" borderId="26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36" fillId="0" borderId="26" xfId="0" applyFont="1" applyBorder="1" applyAlignment="1" applyProtection="1">
      <alignment horizontal="center" vertical="center"/>
      <protection/>
    </xf>
    <xf numFmtId="0" fontId="36" fillId="0" borderId="26" xfId="0" applyFont="1" applyBorder="1" applyAlignment="1" applyProtection="1">
      <alignment horizontal="left" vertical="center"/>
      <protection/>
    </xf>
    <xf numFmtId="0" fontId="36" fillId="0" borderId="26" xfId="0" applyFont="1" applyBorder="1" applyAlignment="1" applyProtection="1">
      <alignment horizontal="left" vertical="center" wrapText="1"/>
      <protection/>
    </xf>
    <xf numFmtId="167" fontId="36" fillId="0" borderId="26" xfId="0" applyNumberFormat="1" applyFont="1" applyBorder="1" applyAlignment="1" applyProtection="1">
      <alignment horizontal="right" vertical="center"/>
      <protection/>
    </xf>
    <xf numFmtId="170" fontId="36" fillId="0" borderId="26" xfId="0" applyNumberFormat="1" applyFont="1" applyBorder="1" applyAlignment="1" applyProtection="1">
      <alignment horizontal="right" vertical="center"/>
      <protection/>
    </xf>
    <xf numFmtId="0" fontId="35" fillId="0" borderId="26" xfId="0" applyFont="1" applyBorder="1" applyAlignment="1" applyProtection="1">
      <alignment horizontal="left" vertical="center" wrapText="1"/>
      <protection/>
    </xf>
    <xf numFmtId="0" fontId="34" fillId="0" borderId="26" xfId="0" applyFont="1" applyBorder="1" applyAlignment="1" applyProtection="1">
      <alignment horizontal="left" vertical="center" wrapText="1"/>
      <protection/>
    </xf>
    <xf numFmtId="0" fontId="37" fillId="0" borderId="26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left" vertical="center"/>
      <protection/>
    </xf>
    <xf numFmtId="0" fontId="37" fillId="0" borderId="26" xfId="0" applyFont="1" applyBorder="1" applyAlignment="1" applyProtection="1">
      <alignment horizontal="left" vertical="center" wrapText="1"/>
      <protection/>
    </xf>
    <xf numFmtId="170" fontId="37" fillId="0" borderId="26" xfId="0" applyNumberFormat="1" applyFont="1" applyBorder="1" applyAlignment="1" applyProtection="1">
      <alignment horizontal="right" vertical="center"/>
      <protection/>
    </xf>
    <xf numFmtId="167" fontId="37" fillId="0" borderId="26" xfId="0" applyNumberFormat="1" applyFont="1" applyBorder="1" applyAlignment="1" applyProtection="1">
      <alignment horizontal="right" vertical="center"/>
      <protection/>
    </xf>
    <xf numFmtId="172" fontId="37" fillId="0" borderId="26" xfId="0" applyNumberFormat="1" applyFont="1" applyBorder="1" applyAlignment="1" applyProtection="1">
      <alignment horizontal="right" vertical="center"/>
      <protection/>
    </xf>
    <xf numFmtId="171" fontId="37" fillId="0" borderId="26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1">
      <selection activeCell="E45" sqref="E45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105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0</v>
      </c>
      <c r="C5" s="16"/>
      <c r="D5" s="16"/>
      <c r="E5" s="17" t="s">
        <v>1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5</v>
      </c>
      <c r="Q5" s="136"/>
      <c r="R5" s="19"/>
      <c r="S5" s="20"/>
    </row>
    <row r="6" spans="1:19" ht="17.25" customHeight="1" hidden="1">
      <c r="A6" s="15"/>
      <c r="B6" s="16" t="s">
        <v>3</v>
      </c>
      <c r="C6" s="16"/>
      <c r="D6" s="16"/>
      <c r="E6" s="23" t="s">
        <v>104</v>
      </c>
      <c r="F6" s="16"/>
      <c r="G6" s="16"/>
      <c r="H6" s="16"/>
      <c r="I6" s="16"/>
      <c r="J6" s="22"/>
      <c r="K6" s="16"/>
      <c r="L6" s="16"/>
      <c r="M6" s="16"/>
      <c r="N6" s="16"/>
      <c r="O6" s="16"/>
      <c r="P6" s="21"/>
      <c r="Q6" s="28"/>
      <c r="R6" s="22"/>
      <c r="S6" s="20"/>
    </row>
    <row r="7" spans="1:19" ht="17.25" customHeight="1">
      <c r="A7" s="15"/>
      <c r="B7" s="16" t="s">
        <v>4</v>
      </c>
      <c r="C7" s="16"/>
      <c r="D7" s="16"/>
      <c r="E7" s="23" t="s">
        <v>103</v>
      </c>
      <c r="F7" s="16"/>
      <c r="G7" s="16"/>
      <c r="H7" s="16"/>
      <c r="I7" s="16"/>
      <c r="J7" s="22"/>
      <c r="K7" s="16"/>
      <c r="L7" s="16"/>
      <c r="M7" s="16"/>
      <c r="N7" s="16"/>
      <c r="O7" s="16" t="s">
        <v>6</v>
      </c>
      <c r="P7" s="23"/>
      <c r="Q7" s="28"/>
      <c r="R7" s="22"/>
      <c r="S7" s="20"/>
    </row>
    <row r="8" spans="1:19" ht="17.25" customHeight="1" hidden="1">
      <c r="A8" s="15"/>
      <c r="B8" s="16" t="s">
        <v>7</v>
      </c>
      <c r="C8" s="16"/>
      <c r="D8" s="16"/>
      <c r="E8" s="23" t="s">
        <v>102</v>
      </c>
      <c r="F8" s="16"/>
      <c r="G8" s="16"/>
      <c r="H8" s="16"/>
      <c r="I8" s="16"/>
      <c r="J8" s="22"/>
      <c r="K8" s="16"/>
      <c r="L8" s="16"/>
      <c r="M8" s="16"/>
      <c r="N8" s="16"/>
      <c r="O8" s="16"/>
      <c r="P8" s="21"/>
      <c r="Q8" s="28"/>
      <c r="R8" s="22"/>
      <c r="S8" s="20"/>
    </row>
    <row r="9" spans="1:19" ht="17.25" customHeight="1">
      <c r="A9" s="15"/>
      <c r="B9" s="16" t="s">
        <v>8</v>
      </c>
      <c r="C9" s="16"/>
      <c r="D9" s="16"/>
      <c r="E9" s="135" t="s">
        <v>5</v>
      </c>
      <c r="F9" s="25"/>
      <c r="G9" s="25"/>
      <c r="H9" s="25"/>
      <c r="I9" s="25"/>
      <c r="J9" s="26"/>
      <c r="K9" s="16"/>
      <c r="L9" s="16"/>
      <c r="M9" s="16"/>
      <c r="N9" s="16"/>
      <c r="O9" s="16" t="s">
        <v>9</v>
      </c>
      <c r="P9" s="24" t="s">
        <v>10</v>
      </c>
      <c r="Q9" s="134"/>
      <c r="R9" s="26"/>
      <c r="S9" s="20"/>
    </row>
    <row r="10" spans="1:19" ht="17.25" customHeight="1" hidden="1">
      <c r="A10" s="15"/>
      <c r="B10" s="16" t="s">
        <v>11</v>
      </c>
      <c r="C10" s="16"/>
      <c r="D10" s="16"/>
      <c r="E10" s="133" t="s">
        <v>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8"/>
      <c r="Q10" s="28"/>
      <c r="R10" s="16"/>
      <c r="S10" s="20"/>
    </row>
    <row r="11" spans="1:19" ht="17.25" customHeight="1" hidden="1">
      <c r="A11" s="15"/>
      <c r="B11" s="16" t="s">
        <v>12</v>
      </c>
      <c r="C11" s="16"/>
      <c r="D11" s="16"/>
      <c r="E11" s="133" t="s">
        <v>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28"/>
      <c r="R11" s="16"/>
      <c r="S11" s="20"/>
    </row>
    <row r="12" spans="1:19" ht="17.25" customHeight="1" hidden="1">
      <c r="A12" s="15"/>
      <c r="B12" s="16" t="s">
        <v>13</v>
      </c>
      <c r="C12" s="16"/>
      <c r="D12" s="16"/>
      <c r="E12" s="133" t="s">
        <v>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  <c r="Q12" s="28"/>
      <c r="R12" s="16"/>
      <c r="S12" s="20"/>
    </row>
    <row r="13" spans="1:19" ht="17.25" customHeight="1" hidden="1">
      <c r="A13" s="15"/>
      <c r="B13" s="16"/>
      <c r="C13" s="16"/>
      <c r="D13" s="16"/>
      <c r="E13" s="133" t="s">
        <v>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8"/>
      <c r="Q13" s="28"/>
      <c r="R13" s="16"/>
      <c r="S13" s="20"/>
    </row>
    <row r="14" spans="1:19" ht="17.25" customHeight="1" hidden="1">
      <c r="A14" s="15"/>
      <c r="B14" s="16"/>
      <c r="C14" s="16"/>
      <c r="D14" s="16"/>
      <c r="E14" s="133" t="s">
        <v>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8"/>
      <c r="Q14" s="28"/>
      <c r="R14" s="16"/>
      <c r="S14" s="20"/>
    </row>
    <row r="15" spans="1:19" ht="17.25" customHeight="1" hidden="1">
      <c r="A15" s="15"/>
      <c r="B15" s="16"/>
      <c r="C15" s="16"/>
      <c r="D15" s="16"/>
      <c r="E15" s="133" t="s">
        <v>5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  <c r="Q15" s="28"/>
      <c r="R15" s="16"/>
      <c r="S15" s="20"/>
    </row>
    <row r="16" spans="1:19" ht="17.25" customHeight="1" hidden="1">
      <c r="A16" s="15"/>
      <c r="B16" s="16"/>
      <c r="C16" s="16"/>
      <c r="D16" s="16"/>
      <c r="E16" s="133" t="s">
        <v>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  <c r="Q16" s="28"/>
      <c r="R16" s="16"/>
      <c r="S16" s="20"/>
    </row>
    <row r="17" spans="1:19" ht="17.25" customHeight="1" hidden="1">
      <c r="A17" s="15"/>
      <c r="B17" s="16"/>
      <c r="C17" s="16"/>
      <c r="D17" s="16"/>
      <c r="E17" s="133" t="s">
        <v>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8"/>
      <c r="Q17" s="28"/>
      <c r="R17" s="16"/>
      <c r="S17" s="20"/>
    </row>
    <row r="18" spans="1:19" ht="17.25" customHeight="1" hidden="1">
      <c r="A18" s="15"/>
      <c r="B18" s="16"/>
      <c r="C18" s="16"/>
      <c r="D18" s="16"/>
      <c r="E18" s="133" t="s">
        <v>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8"/>
      <c r="Q18" s="28"/>
      <c r="R18" s="16"/>
      <c r="S18" s="20"/>
    </row>
    <row r="19" spans="1:19" ht="17.25" customHeight="1" hidden="1">
      <c r="A19" s="15"/>
      <c r="B19" s="16"/>
      <c r="C19" s="16"/>
      <c r="D19" s="16"/>
      <c r="E19" s="133" t="s">
        <v>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8"/>
      <c r="Q19" s="28"/>
      <c r="R19" s="16"/>
      <c r="S19" s="20"/>
    </row>
    <row r="20" spans="1:19" ht="17.25" customHeight="1" hidden="1">
      <c r="A20" s="15"/>
      <c r="B20" s="16"/>
      <c r="C20" s="16"/>
      <c r="D20" s="16"/>
      <c r="E20" s="133" t="s">
        <v>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8"/>
      <c r="R20" s="16"/>
      <c r="S20" s="20"/>
    </row>
    <row r="21" spans="1:19" ht="17.25" customHeight="1" hidden="1">
      <c r="A21" s="15"/>
      <c r="B21" s="16"/>
      <c r="C21" s="16"/>
      <c r="D21" s="16"/>
      <c r="E21" s="133" t="s">
        <v>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8"/>
      <c r="Q21" s="28"/>
      <c r="R21" s="16"/>
      <c r="S21" s="20"/>
    </row>
    <row r="22" spans="1:19" ht="17.25" customHeight="1" hidden="1">
      <c r="A22" s="15"/>
      <c r="B22" s="16"/>
      <c r="C22" s="16"/>
      <c r="D22" s="16"/>
      <c r="E22" s="133" t="s">
        <v>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8"/>
      <c r="Q22" s="28"/>
      <c r="R22" s="16"/>
      <c r="S22" s="20"/>
    </row>
    <row r="23" spans="1:19" ht="17.25" customHeight="1" hidden="1">
      <c r="A23" s="15"/>
      <c r="B23" s="16"/>
      <c r="C23" s="16"/>
      <c r="D23" s="16"/>
      <c r="E23" s="133" t="s">
        <v>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8"/>
      <c r="Q23" s="28"/>
      <c r="R23" s="16"/>
      <c r="S23" s="20"/>
    </row>
    <row r="24" spans="1:19" ht="17.25" customHeight="1" hidden="1">
      <c r="A24" s="15"/>
      <c r="B24" s="16"/>
      <c r="C24" s="16"/>
      <c r="D24" s="16"/>
      <c r="E24" s="133" t="s">
        <v>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8"/>
      <c r="Q24" s="28"/>
      <c r="R24" s="16"/>
      <c r="S24" s="20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0"/>
    </row>
    <row r="26" spans="1:19" ht="17.25" customHeight="1">
      <c r="A26" s="15"/>
      <c r="B26" s="16" t="s">
        <v>16</v>
      </c>
      <c r="C26" s="16"/>
      <c r="D26" s="16"/>
      <c r="E26" s="17" t="s">
        <v>17</v>
      </c>
      <c r="F26" s="18"/>
      <c r="G26" s="18"/>
      <c r="H26" s="18"/>
      <c r="I26" s="18"/>
      <c r="J26" s="19"/>
      <c r="K26" s="16"/>
      <c r="L26" s="16"/>
      <c r="M26" s="16"/>
      <c r="N26" s="16"/>
      <c r="O26" s="29" t="s">
        <v>18</v>
      </c>
      <c r="P26" s="30"/>
      <c r="Q26" s="132"/>
      <c r="R26" s="31"/>
      <c r="S26" s="20"/>
    </row>
    <row r="27" spans="1:19" ht="17.25" customHeight="1">
      <c r="A27" s="15"/>
      <c r="B27" s="16" t="s">
        <v>19</v>
      </c>
      <c r="C27" s="16"/>
      <c r="D27" s="16"/>
      <c r="E27" s="23" t="s">
        <v>20</v>
      </c>
      <c r="F27" s="16"/>
      <c r="G27" s="16"/>
      <c r="H27" s="16"/>
      <c r="I27" s="16"/>
      <c r="J27" s="22"/>
      <c r="K27" s="16"/>
      <c r="L27" s="16"/>
      <c r="M27" s="16"/>
      <c r="N27" s="16"/>
      <c r="O27" s="29"/>
      <c r="P27" s="30"/>
      <c r="Q27" s="132"/>
      <c r="R27" s="31"/>
      <c r="S27" s="20"/>
    </row>
    <row r="28" spans="1:19" ht="17.25" customHeight="1">
      <c r="A28" s="15"/>
      <c r="B28" s="16" t="s">
        <v>21</v>
      </c>
      <c r="C28" s="16"/>
      <c r="D28" s="16"/>
      <c r="E28" s="23" t="s">
        <v>5</v>
      </c>
      <c r="F28" s="16"/>
      <c r="G28" s="16"/>
      <c r="H28" s="16"/>
      <c r="I28" s="16"/>
      <c r="J28" s="22"/>
      <c r="K28" s="16"/>
      <c r="L28" s="16"/>
      <c r="M28" s="16"/>
      <c r="N28" s="16"/>
      <c r="O28" s="29"/>
      <c r="P28" s="30"/>
      <c r="Q28" s="132"/>
      <c r="R28" s="31"/>
      <c r="S28" s="20"/>
    </row>
    <row r="29" spans="1:19" ht="17.25" customHeight="1">
      <c r="A29" s="15"/>
      <c r="B29" s="16"/>
      <c r="C29" s="16"/>
      <c r="D29" s="16"/>
      <c r="E29" s="24"/>
      <c r="F29" s="25"/>
      <c r="G29" s="25"/>
      <c r="H29" s="25"/>
      <c r="I29" s="25"/>
      <c r="J29" s="26"/>
      <c r="K29" s="16"/>
      <c r="L29" s="16"/>
      <c r="M29" s="16"/>
      <c r="N29" s="16"/>
      <c r="O29" s="28"/>
      <c r="P29" s="28"/>
      <c r="Q29" s="28"/>
      <c r="R29" s="16"/>
      <c r="S29" s="20"/>
    </row>
    <row r="30" spans="1:19" ht="17.25" customHeight="1">
      <c r="A30" s="15"/>
      <c r="B30" s="16"/>
      <c r="C30" s="16"/>
      <c r="D30" s="16"/>
      <c r="E30" s="27" t="s">
        <v>22</v>
      </c>
      <c r="F30" s="16"/>
      <c r="G30" s="16" t="s">
        <v>23</v>
      </c>
      <c r="H30" s="16"/>
      <c r="I30" s="16"/>
      <c r="J30" s="16"/>
      <c r="K30" s="16"/>
      <c r="L30" s="16"/>
      <c r="M30" s="16"/>
      <c r="N30" s="16"/>
      <c r="O30" s="27" t="s">
        <v>24</v>
      </c>
      <c r="P30" s="28"/>
      <c r="Q30" s="28"/>
      <c r="R30" s="32"/>
      <c r="S30" s="20"/>
    </row>
    <row r="31" spans="1:19" ht="17.25" customHeight="1">
      <c r="A31" s="15"/>
      <c r="B31" s="16"/>
      <c r="C31" s="16"/>
      <c r="D31" s="16"/>
      <c r="E31" s="29" t="s">
        <v>101</v>
      </c>
      <c r="F31" s="16"/>
      <c r="G31" s="30" t="s">
        <v>20</v>
      </c>
      <c r="H31" s="33"/>
      <c r="I31" s="34"/>
      <c r="J31" s="16"/>
      <c r="K31" s="16"/>
      <c r="L31" s="16"/>
      <c r="M31" s="16"/>
      <c r="N31" s="16"/>
      <c r="O31" s="35" t="s">
        <v>25</v>
      </c>
      <c r="P31" s="28"/>
      <c r="Q31" s="28"/>
      <c r="R31" s="36"/>
      <c r="S31" s="20"/>
    </row>
    <row r="32" spans="1:19" ht="8.2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  <row r="33" spans="1:19" ht="20.25" customHeight="1">
      <c r="A33" s="40"/>
      <c r="B33" s="41"/>
      <c r="C33" s="41"/>
      <c r="D33" s="41"/>
      <c r="E33" s="42" t="s">
        <v>26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3"/>
    </row>
    <row r="34" spans="1:19" ht="20.25" customHeight="1">
      <c r="A34" s="44" t="s">
        <v>27</v>
      </c>
      <c r="B34" s="45"/>
      <c r="C34" s="45"/>
      <c r="D34" s="46"/>
      <c r="E34" s="47" t="s">
        <v>28</v>
      </c>
      <c r="F34" s="46"/>
      <c r="G34" s="47" t="s">
        <v>29</v>
      </c>
      <c r="H34" s="45"/>
      <c r="I34" s="46"/>
      <c r="J34" s="47" t="s">
        <v>30</v>
      </c>
      <c r="K34" s="45"/>
      <c r="L34" s="47" t="s">
        <v>31</v>
      </c>
      <c r="M34" s="45"/>
      <c r="N34" s="45"/>
      <c r="O34" s="46"/>
      <c r="P34" s="47" t="s">
        <v>32</v>
      </c>
      <c r="Q34" s="45"/>
      <c r="R34" s="45"/>
      <c r="S34" s="48"/>
    </row>
    <row r="35" spans="1:19" ht="20.25" customHeight="1">
      <c r="A35" s="49"/>
      <c r="B35" s="50"/>
      <c r="C35" s="50"/>
      <c r="D35" s="51">
        <v>0</v>
      </c>
      <c r="E35" s="119">
        <f>IF(D35=0,0,R47/D35)</f>
        <v>0</v>
      </c>
      <c r="F35" s="52"/>
      <c r="G35" s="53"/>
      <c r="H35" s="50"/>
      <c r="I35" s="51">
        <v>0</v>
      </c>
      <c r="J35" s="119">
        <f>IF(I35=0,0,R47/I35)</f>
        <v>0</v>
      </c>
      <c r="K35" s="54"/>
      <c r="L35" s="53"/>
      <c r="M35" s="50"/>
      <c r="N35" s="50"/>
      <c r="O35" s="51">
        <v>0</v>
      </c>
      <c r="P35" s="53"/>
      <c r="Q35" s="50"/>
      <c r="R35" s="131">
        <f>IF(O35=0,0,R47/O35)</f>
        <v>0</v>
      </c>
      <c r="S35" s="55"/>
    </row>
    <row r="36" spans="1:19" ht="20.25" customHeight="1">
      <c r="A36" s="40"/>
      <c r="B36" s="41"/>
      <c r="C36" s="41"/>
      <c r="D36" s="41"/>
      <c r="E36" s="42" t="s">
        <v>33</v>
      </c>
      <c r="F36" s="41"/>
      <c r="G36" s="41"/>
      <c r="H36" s="41"/>
      <c r="I36" s="41"/>
      <c r="J36" s="56" t="s">
        <v>34</v>
      </c>
      <c r="K36" s="41"/>
      <c r="L36" s="41"/>
      <c r="M36" s="41"/>
      <c r="N36" s="41"/>
      <c r="O36" s="41"/>
      <c r="P36" s="41"/>
      <c r="Q36" s="41"/>
      <c r="R36" s="41"/>
      <c r="S36" s="43"/>
    </row>
    <row r="37" spans="1:19" ht="20.25" customHeight="1">
      <c r="A37" s="57" t="s">
        <v>35</v>
      </c>
      <c r="B37" s="58"/>
      <c r="C37" s="59" t="s">
        <v>36</v>
      </c>
      <c r="D37" s="60"/>
      <c r="E37" s="60"/>
      <c r="F37" s="61"/>
      <c r="G37" s="57" t="s">
        <v>37</v>
      </c>
      <c r="H37" s="62"/>
      <c r="I37" s="59" t="s">
        <v>38</v>
      </c>
      <c r="J37" s="60"/>
      <c r="K37" s="60"/>
      <c r="L37" s="57" t="s">
        <v>39</v>
      </c>
      <c r="M37" s="62"/>
      <c r="N37" s="59" t="s">
        <v>40</v>
      </c>
      <c r="O37" s="60"/>
      <c r="P37" s="60"/>
      <c r="Q37" s="60"/>
      <c r="R37" s="60"/>
      <c r="S37" s="61"/>
    </row>
    <row r="38" spans="1:19" ht="20.25" customHeight="1">
      <c r="A38" s="63">
        <v>1</v>
      </c>
      <c r="B38" s="64" t="s">
        <v>41</v>
      </c>
      <c r="C38" s="19"/>
      <c r="D38" s="65" t="s">
        <v>42</v>
      </c>
      <c r="E38" s="90">
        <f>SUMIF('Rozpocet - střecha'!O5:O65535,8,'Rozpocet - střecha'!I5:I65535)</f>
        <v>0</v>
      </c>
      <c r="F38" s="66"/>
      <c r="G38" s="63">
        <v>8</v>
      </c>
      <c r="H38" s="67" t="s">
        <v>43</v>
      </c>
      <c r="I38" s="31"/>
      <c r="J38" s="130">
        <v>0</v>
      </c>
      <c r="K38" s="69"/>
      <c r="L38" s="63">
        <v>13</v>
      </c>
      <c r="M38" s="30" t="s">
        <v>44</v>
      </c>
      <c r="N38" s="33"/>
      <c r="O38" s="33"/>
      <c r="P38" s="129">
        <f>M49</f>
        <v>20</v>
      </c>
      <c r="Q38" s="128" t="s">
        <v>66</v>
      </c>
      <c r="R38" s="90">
        <v>0</v>
      </c>
      <c r="S38" s="66"/>
    </row>
    <row r="39" spans="1:19" ht="20.25" customHeight="1">
      <c r="A39" s="63">
        <v>2</v>
      </c>
      <c r="B39" s="70"/>
      <c r="C39" s="26"/>
      <c r="D39" s="65" t="s">
        <v>45</v>
      </c>
      <c r="E39" s="90">
        <f>SUMIF('Rozpocet - střecha'!O10:O65536,4,'Rozpocet - střecha'!I10:I65536)</f>
        <v>0</v>
      </c>
      <c r="F39" s="66"/>
      <c r="G39" s="63">
        <v>9</v>
      </c>
      <c r="H39" s="16" t="s">
        <v>46</v>
      </c>
      <c r="I39" s="65"/>
      <c r="J39" s="130">
        <v>0</v>
      </c>
      <c r="K39" s="69"/>
      <c r="L39" s="63">
        <v>14</v>
      </c>
      <c r="M39" s="30" t="s">
        <v>47</v>
      </c>
      <c r="N39" s="33"/>
      <c r="O39" s="33"/>
      <c r="P39" s="129">
        <f>M49</f>
        <v>20</v>
      </c>
      <c r="Q39" s="128" t="s">
        <v>66</v>
      </c>
      <c r="R39" s="90">
        <v>0</v>
      </c>
      <c r="S39" s="66"/>
    </row>
    <row r="40" spans="1:19" ht="20.25" customHeight="1">
      <c r="A40" s="63">
        <v>3</v>
      </c>
      <c r="B40" s="64" t="s">
        <v>48</v>
      </c>
      <c r="C40" s="19"/>
      <c r="D40" s="65" t="s">
        <v>42</v>
      </c>
      <c r="E40" s="90">
        <f>SUMIF('Rozpocet - střecha'!O11:O65536,32,'Rozpocet - střecha'!I11:I65536)</f>
        <v>0</v>
      </c>
      <c r="F40" s="66"/>
      <c r="G40" s="63">
        <v>10</v>
      </c>
      <c r="H40" s="67" t="s">
        <v>49</v>
      </c>
      <c r="I40" s="31"/>
      <c r="J40" s="130">
        <v>0</v>
      </c>
      <c r="K40" s="69"/>
      <c r="L40" s="63">
        <v>15</v>
      </c>
      <c r="M40" s="30" t="s">
        <v>50</v>
      </c>
      <c r="N40" s="33"/>
      <c r="O40" s="33"/>
      <c r="P40" s="129">
        <f>M49</f>
        <v>20</v>
      </c>
      <c r="Q40" s="128" t="s">
        <v>66</v>
      </c>
      <c r="R40" s="90">
        <v>0</v>
      </c>
      <c r="S40" s="66"/>
    </row>
    <row r="41" spans="1:19" ht="20.25" customHeight="1">
      <c r="A41" s="63">
        <v>4</v>
      </c>
      <c r="B41" s="70"/>
      <c r="C41" s="26"/>
      <c r="D41" s="65" t="s">
        <v>45</v>
      </c>
      <c r="E41" s="90">
        <f>SUMIF('Rozpocet - střecha'!O12:O65536,16,'Rozpocet - střecha'!I12:I65536)+SUMIF('Rozpocet - střecha'!O12:O65536,128,'Rozpocet - střecha'!I12:I65536)</f>
        <v>0</v>
      </c>
      <c r="F41" s="66"/>
      <c r="G41" s="63">
        <v>11</v>
      </c>
      <c r="H41" s="67"/>
      <c r="I41" s="31"/>
      <c r="J41" s="130">
        <v>0</v>
      </c>
      <c r="K41" s="69"/>
      <c r="L41" s="63">
        <v>16</v>
      </c>
      <c r="M41" s="30" t="s">
        <v>51</v>
      </c>
      <c r="N41" s="33"/>
      <c r="O41" s="33"/>
      <c r="P41" s="129">
        <f>M49</f>
        <v>20</v>
      </c>
      <c r="Q41" s="128" t="s">
        <v>66</v>
      </c>
      <c r="R41" s="90">
        <v>0</v>
      </c>
      <c r="S41" s="66"/>
    </row>
    <row r="42" spans="1:19" ht="20.25" customHeight="1">
      <c r="A42" s="63">
        <v>5</v>
      </c>
      <c r="B42" s="64" t="s">
        <v>52</v>
      </c>
      <c r="C42" s="19"/>
      <c r="D42" s="65" t="s">
        <v>42</v>
      </c>
      <c r="E42" s="90">
        <f>SUMIF('Rozpocet - střecha'!O13:O65536,256,'Rozpocet - střecha'!I13:I65536)</f>
        <v>0</v>
      </c>
      <c r="F42" s="66"/>
      <c r="G42" s="71"/>
      <c r="H42" s="33"/>
      <c r="I42" s="31"/>
      <c r="J42" s="68"/>
      <c r="K42" s="69"/>
      <c r="L42" s="63">
        <v>17</v>
      </c>
      <c r="M42" s="30" t="s">
        <v>53</v>
      </c>
      <c r="N42" s="33"/>
      <c r="O42" s="33"/>
      <c r="P42" s="129">
        <f>M49</f>
        <v>20</v>
      </c>
      <c r="Q42" s="128" t="s">
        <v>66</v>
      </c>
      <c r="R42" s="90">
        <v>0</v>
      </c>
      <c r="S42" s="66"/>
    </row>
    <row r="43" spans="1:19" ht="20.25" customHeight="1">
      <c r="A43" s="63">
        <v>6</v>
      </c>
      <c r="B43" s="70"/>
      <c r="C43" s="26"/>
      <c r="D43" s="65" t="s">
        <v>45</v>
      </c>
      <c r="E43" s="90">
        <f>SUMIF('Rozpocet - střecha'!O14:O65536,64,'Rozpocet - střecha'!I14:I65536)</f>
        <v>0</v>
      </c>
      <c r="F43" s="66"/>
      <c r="G43" s="71"/>
      <c r="H43" s="33"/>
      <c r="I43" s="31"/>
      <c r="J43" s="68"/>
      <c r="K43" s="69"/>
      <c r="L43" s="63">
        <v>18</v>
      </c>
      <c r="M43" s="67" t="s">
        <v>54</v>
      </c>
      <c r="N43" s="33"/>
      <c r="O43" s="33"/>
      <c r="P43" s="33"/>
      <c r="Q43" s="31"/>
      <c r="R43" s="90">
        <f>SUMIF('Rozpocet - střecha'!O14:O65536,1024,'Rozpocet - střecha'!I14:I65536)</f>
        <v>0</v>
      </c>
      <c r="S43" s="66"/>
    </row>
    <row r="44" spans="1:19" ht="20.25" customHeight="1">
      <c r="A44" s="63">
        <v>7</v>
      </c>
      <c r="B44" s="72" t="s">
        <v>55</v>
      </c>
      <c r="C44" s="33"/>
      <c r="D44" s="31"/>
      <c r="E44" s="82">
        <f>SUM(E38:E43)</f>
        <v>0</v>
      </c>
      <c r="F44" s="43"/>
      <c r="G44" s="63">
        <v>12</v>
      </c>
      <c r="H44" s="72" t="s">
        <v>56</v>
      </c>
      <c r="I44" s="31"/>
      <c r="J44" s="127">
        <f>SUM(J38:J41)</f>
        <v>0</v>
      </c>
      <c r="K44" s="73"/>
      <c r="L44" s="63">
        <v>19</v>
      </c>
      <c r="M44" s="64" t="s">
        <v>57</v>
      </c>
      <c r="N44" s="18"/>
      <c r="O44" s="18"/>
      <c r="P44" s="18"/>
      <c r="Q44" s="126"/>
      <c r="R44" s="82">
        <f>SUM(R38:R43)</f>
        <v>0</v>
      </c>
      <c r="S44" s="43"/>
    </row>
    <row r="45" spans="1:19" ht="20.25" customHeight="1">
      <c r="A45" s="74">
        <v>20</v>
      </c>
      <c r="B45" s="75" t="s">
        <v>58</v>
      </c>
      <c r="C45" s="76"/>
      <c r="D45" s="77"/>
      <c r="E45" s="123">
        <f>SUMIF('Rozpocet - střecha'!O14:O65536,512,'Rozpocet - střecha'!I14:I65536)</f>
        <v>0</v>
      </c>
      <c r="F45" s="39"/>
      <c r="G45" s="74">
        <v>21</v>
      </c>
      <c r="H45" s="75" t="s">
        <v>59</v>
      </c>
      <c r="I45" s="77"/>
      <c r="J45" s="125">
        <v>0</v>
      </c>
      <c r="K45" s="124">
        <f>M49</f>
        <v>20</v>
      </c>
      <c r="L45" s="74">
        <v>22</v>
      </c>
      <c r="M45" s="75" t="s">
        <v>60</v>
      </c>
      <c r="N45" s="76"/>
      <c r="O45" s="76"/>
      <c r="P45" s="76"/>
      <c r="Q45" s="77"/>
      <c r="R45" s="123">
        <f>SUMIF('Rozpocet - střecha'!O14:O65536,"&lt;4",'Rozpocet - střecha'!I14:I65536)+SUMIF('Rozpocet - střecha'!O14:O65536,"&gt;1024",'Rozpocet - střecha'!I14:I65536)</f>
        <v>0</v>
      </c>
      <c r="S45" s="39"/>
    </row>
    <row r="46" spans="1:19" ht="20.25" customHeight="1">
      <c r="A46" s="78" t="s">
        <v>19</v>
      </c>
      <c r="B46" s="13"/>
      <c r="C46" s="13"/>
      <c r="D46" s="13"/>
      <c r="E46" s="13"/>
      <c r="F46" s="79"/>
      <c r="G46" s="80"/>
      <c r="H46" s="13"/>
      <c r="I46" s="13"/>
      <c r="J46" s="13"/>
      <c r="K46" s="13"/>
      <c r="L46" s="57" t="s">
        <v>61</v>
      </c>
      <c r="M46" s="46"/>
      <c r="N46" s="59" t="s">
        <v>62</v>
      </c>
      <c r="O46" s="45"/>
      <c r="P46" s="45"/>
      <c r="Q46" s="45"/>
      <c r="R46" s="45"/>
      <c r="S46" s="48"/>
    </row>
    <row r="47" spans="1:19" ht="20.25" customHeight="1">
      <c r="A47" s="15"/>
      <c r="B47" s="16"/>
      <c r="C47" s="16"/>
      <c r="D47" s="16"/>
      <c r="E47" s="16"/>
      <c r="F47" s="22"/>
      <c r="G47" s="81"/>
      <c r="H47" s="16"/>
      <c r="I47" s="16"/>
      <c r="J47" s="16"/>
      <c r="K47" s="16"/>
      <c r="L47" s="63">
        <v>23</v>
      </c>
      <c r="M47" s="67" t="s">
        <v>63</v>
      </c>
      <c r="N47" s="33"/>
      <c r="O47" s="33"/>
      <c r="P47" s="33"/>
      <c r="Q47" s="66"/>
      <c r="R47" s="82">
        <f>ROUND(E44+J44+R44+E45+J45+R45,2)</f>
        <v>0</v>
      </c>
      <c r="S47" s="43"/>
    </row>
    <row r="48" spans="1:19" ht="20.25" customHeight="1">
      <c r="A48" s="83" t="s">
        <v>64</v>
      </c>
      <c r="B48" s="25"/>
      <c r="C48" s="25"/>
      <c r="D48" s="25"/>
      <c r="E48" s="25"/>
      <c r="F48" s="26"/>
      <c r="G48" s="84" t="s">
        <v>65</v>
      </c>
      <c r="H48" s="25"/>
      <c r="I48" s="25"/>
      <c r="J48" s="25"/>
      <c r="K48" s="25"/>
      <c r="L48" s="63">
        <v>24</v>
      </c>
      <c r="M48" s="122">
        <v>10</v>
      </c>
      <c r="N48" s="26" t="s">
        <v>66</v>
      </c>
      <c r="O48" s="121">
        <f>R47-O49</f>
        <v>0</v>
      </c>
      <c r="P48" s="33" t="s">
        <v>67</v>
      </c>
      <c r="Q48" s="31"/>
      <c r="R48" s="86">
        <f>ROUNDUP(O48*M48/100,2)</f>
        <v>0</v>
      </c>
      <c r="S48" s="87"/>
    </row>
    <row r="49" spans="1:19" ht="20.25" customHeight="1" thickBot="1">
      <c r="A49" s="88" t="s">
        <v>16</v>
      </c>
      <c r="B49" s="18"/>
      <c r="C49" s="18"/>
      <c r="D49" s="18"/>
      <c r="E49" s="18"/>
      <c r="F49" s="19"/>
      <c r="G49" s="89"/>
      <c r="H49" s="18"/>
      <c r="I49" s="18"/>
      <c r="J49" s="18"/>
      <c r="K49" s="18"/>
      <c r="L49" s="63">
        <v>25</v>
      </c>
      <c r="M49" s="85">
        <v>20</v>
      </c>
      <c r="N49" s="31" t="s">
        <v>66</v>
      </c>
      <c r="O49" s="121">
        <f>SUMIF('Rozpocet - střecha'!N14:N65536,M49,'Rozpocet - střecha'!I14:I65536)+SUMIF(P38:P42,M49,R38:R42)+IF(K45=M49,J45,0)</f>
        <v>0</v>
      </c>
      <c r="P49" s="33" t="s">
        <v>67</v>
      </c>
      <c r="Q49" s="31"/>
      <c r="R49" s="90">
        <f>ROUNDUP(O49*M49/100,2)</f>
        <v>0</v>
      </c>
      <c r="S49" s="66"/>
    </row>
    <row r="50" spans="1:19" ht="20.25" customHeight="1" thickBot="1">
      <c r="A50" s="15"/>
      <c r="B50" s="16"/>
      <c r="C50" s="16"/>
      <c r="D50" s="16"/>
      <c r="E50" s="16"/>
      <c r="F50" s="22"/>
      <c r="G50" s="81"/>
      <c r="H50" s="16"/>
      <c r="I50" s="16"/>
      <c r="J50" s="16"/>
      <c r="K50" s="16"/>
      <c r="L50" s="74">
        <v>26</v>
      </c>
      <c r="M50" s="91" t="s">
        <v>68</v>
      </c>
      <c r="N50" s="76"/>
      <c r="O50" s="76"/>
      <c r="P50" s="76"/>
      <c r="Q50" s="120"/>
      <c r="R50" s="92">
        <f>R47+R48+R49</f>
        <v>0</v>
      </c>
      <c r="S50" s="93"/>
    </row>
    <row r="51" spans="1:19" ht="20.25" customHeight="1">
      <c r="A51" s="83" t="s">
        <v>64</v>
      </c>
      <c r="B51" s="25"/>
      <c r="C51" s="25"/>
      <c r="D51" s="25"/>
      <c r="E51" s="25"/>
      <c r="F51" s="26"/>
      <c r="G51" s="84" t="s">
        <v>65</v>
      </c>
      <c r="H51" s="25"/>
      <c r="I51" s="25"/>
      <c r="J51" s="25"/>
      <c r="K51" s="25"/>
      <c r="L51" s="57" t="s">
        <v>69</v>
      </c>
      <c r="M51" s="46"/>
      <c r="N51" s="59" t="s">
        <v>70</v>
      </c>
      <c r="O51" s="45"/>
      <c r="P51" s="45"/>
      <c r="Q51" s="45"/>
      <c r="R51" s="94"/>
      <c r="S51" s="48"/>
    </row>
    <row r="52" spans="1:19" ht="20.25" customHeight="1">
      <c r="A52" s="88" t="s">
        <v>21</v>
      </c>
      <c r="B52" s="18"/>
      <c r="C52" s="18"/>
      <c r="D52" s="18"/>
      <c r="E52" s="18"/>
      <c r="F52" s="19"/>
      <c r="G52" s="89"/>
      <c r="H52" s="18"/>
      <c r="I52" s="18"/>
      <c r="J52" s="18"/>
      <c r="K52" s="18"/>
      <c r="L52" s="63">
        <v>27</v>
      </c>
      <c r="M52" s="67" t="s">
        <v>71</v>
      </c>
      <c r="N52" s="33"/>
      <c r="O52" s="33"/>
      <c r="P52" s="33"/>
      <c r="Q52" s="31"/>
      <c r="R52" s="90">
        <v>0</v>
      </c>
      <c r="S52" s="66"/>
    </row>
    <row r="53" spans="1:19" ht="20.25" customHeight="1">
      <c r="A53" s="15"/>
      <c r="B53" s="16"/>
      <c r="C53" s="16"/>
      <c r="D53" s="16"/>
      <c r="E53" s="16"/>
      <c r="F53" s="22"/>
      <c r="G53" s="81"/>
      <c r="H53" s="16"/>
      <c r="I53" s="16"/>
      <c r="J53" s="16"/>
      <c r="K53" s="16"/>
      <c r="L53" s="63">
        <v>28</v>
      </c>
      <c r="M53" s="67" t="s">
        <v>72</v>
      </c>
      <c r="N53" s="33"/>
      <c r="O53" s="33"/>
      <c r="P53" s="33"/>
      <c r="Q53" s="31"/>
      <c r="R53" s="90">
        <v>0</v>
      </c>
      <c r="S53" s="66"/>
    </row>
    <row r="54" spans="1:19" ht="20.25" customHeight="1">
      <c r="A54" s="95" t="s">
        <v>64</v>
      </c>
      <c r="B54" s="38"/>
      <c r="C54" s="38"/>
      <c r="D54" s="38"/>
      <c r="E54" s="38"/>
      <c r="F54" s="96"/>
      <c r="G54" s="97" t="s">
        <v>65</v>
      </c>
      <c r="H54" s="38"/>
      <c r="I54" s="38"/>
      <c r="J54" s="38"/>
      <c r="K54" s="38"/>
      <c r="L54" s="74">
        <v>29</v>
      </c>
      <c r="M54" s="75" t="s">
        <v>73</v>
      </c>
      <c r="N54" s="76"/>
      <c r="O54" s="76"/>
      <c r="P54" s="76"/>
      <c r="Q54" s="77"/>
      <c r="R54" s="119">
        <v>0</v>
      </c>
      <c r="S54" s="98"/>
    </row>
  </sheetData>
  <sheetProtection/>
  <printOptions horizontalCentered="1" verticalCentered="1"/>
  <pageMargins left="0.5905511975288391" right="0.4" top="0.9055117964744568" bottom="0.9055117964744568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BM14" activePane="bottomLeft" state="frozen"/>
      <selection pane="topLeft" activeCell="E45" sqref="E45"/>
      <selection pane="bottomLeft" activeCell="E45" sqref="E45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99" t="s">
        <v>113</v>
      </c>
      <c r="B1" s="100"/>
      <c r="C1" s="100"/>
      <c r="D1" s="100"/>
      <c r="E1" s="100"/>
    </row>
    <row r="2" spans="1:5" ht="12" customHeight="1">
      <c r="A2" s="101" t="s">
        <v>74</v>
      </c>
      <c r="B2" s="102" t="str">
        <f>'Krycí list - střecha'!E5</f>
        <v>Stavební úpravy a zateplení mateřské školy Havlíčkova ulice</v>
      </c>
      <c r="C2" s="158"/>
      <c r="D2" s="158"/>
      <c r="E2" s="158"/>
    </row>
    <row r="3" spans="1:5" ht="12" customHeight="1">
      <c r="A3" s="101" t="s">
        <v>112</v>
      </c>
      <c r="B3" s="102" t="str">
        <f>'Krycí list - střecha'!E7</f>
        <v>zateplení střechy - folie</v>
      </c>
      <c r="C3" s="157"/>
      <c r="D3" s="102"/>
      <c r="E3" s="156"/>
    </row>
    <row r="4" spans="1:5" ht="12" customHeight="1">
      <c r="A4" s="101" t="s">
        <v>111</v>
      </c>
      <c r="B4" s="102" t="str">
        <f>'Krycí list - střecha'!E9</f>
        <v> </v>
      </c>
      <c r="C4" s="157"/>
      <c r="D4" s="102"/>
      <c r="E4" s="156"/>
    </row>
    <row r="5" spans="1:5" ht="12" customHeight="1">
      <c r="A5" s="102" t="s">
        <v>110</v>
      </c>
      <c r="B5" s="102" t="str">
        <f>'Krycí list - střecha'!P5</f>
        <v> </v>
      </c>
      <c r="C5" s="157"/>
      <c r="D5" s="102"/>
      <c r="E5" s="156"/>
    </row>
    <row r="6" spans="1:5" ht="6" customHeight="1">
      <c r="A6" s="102"/>
      <c r="B6" s="102"/>
      <c r="C6" s="157"/>
      <c r="D6" s="102"/>
      <c r="E6" s="156"/>
    </row>
    <row r="7" spans="1:5" ht="12" customHeight="1">
      <c r="A7" s="102" t="s">
        <v>76</v>
      </c>
      <c r="B7" s="102" t="str">
        <f>'Krycí list - střecha'!E26</f>
        <v>Město Planá</v>
      </c>
      <c r="C7" s="157"/>
      <c r="D7" s="102"/>
      <c r="E7" s="156"/>
    </row>
    <row r="8" spans="1:5" ht="12" customHeight="1">
      <c r="A8" s="102" t="s">
        <v>77</v>
      </c>
      <c r="B8" s="102" t="str">
        <f>'Krycí list - střecha'!E28</f>
        <v> </v>
      </c>
      <c r="C8" s="157"/>
      <c r="D8" s="102"/>
      <c r="E8" s="156"/>
    </row>
    <row r="9" spans="1:5" ht="12" customHeight="1">
      <c r="A9" s="102" t="s">
        <v>75</v>
      </c>
      <c r="B9" s="102" t="s">
        <v>109</v>
      </c>
      <c r="C9" s="157"/>
      <c r="D9" s="102"/>
      <c r="E9" s="156"/>
    </row>
    <row r="10" spans="1:5" ht="6" customHeight="1">
      <c r="A10" s="100"/>
      <c r="B10" s="100"/>
      <c r="C10" s="100"/>
      <c r="D10" s="100"/>
      <c r="E10" s="100"/>
    </row>
    <row r="11" spans="1:5" ht="12" customHeight="1">
      <c r="A11" s="103" t="s">
        <v>78</v>
      </c>
      <c r="B11" s="104" t="s">
        <v>79</v>
      </c>
      <c r="C11" s="105" t="s">
        <v>108</v>
      </c>
      <c r="D11" s="155" t="s">
        <v>107</v>
      </c>
      <c r="E11" s="105" t="s">
        <v>106</v>
      </c>
    </row>
    <row r="12" spans="1:5" ht="12" customHeight="1">
      <c r="A12" s="106">
        <v>1</v>
      </c>
      <c r="B12" s="107">
        <v>2</v>
      </c>
      <c r="C12" s="108">
        <v>3</v>
      </c>
      <c r="D12" s="154">
        <v>4</v>
      </c>
      <c r="E12" s="108">
        <v>5</v>
      </c>
    </row>
    <row r="13" spans="1:5" ht="3.75" customHeight="1">
      <c r="A13" s="109"/>
      <c r="B13" s="110"/>
      <c r="C13" s="110"/>
      <c r="D13" s="110"/>
      <c r="E13" s="111"/>
    </row>
    <row r="14" spans="1:5" s="141" customFormat="1" ht="12.75" customHeight="1">
      <c r="A14" s="149" t="str">
        <f>'Rozpocet - střecha'!D14</f>
        <v>HSV</v>
      </c>
      <c r="B14" s="148" t="str">
        <f>'Rozpocet - střecha'!E14</f>
        <v>Práce a dodávky HSV</v>
      </c>
      <c r="C14" s="147">
        <f>'Rozpocet - střecha'!I14</f>
        <v>0</v>
      </c>
      <c r="D14" s="146">
        <f>'Rozpocet - střecha'!K14</f>
        <v>0.015519999999999999</v>
      </c>
      <c r="E14" s="146">
        <f>'Rozpocet - střecha'!M14</f>
        <v>6.124215</v>
      </c>
    </row>
    <row r="15" spans="1:5" s="141" customFormat="1" ht="12.75" customHeight="1">
      <c r="A15" s="145" t="str">
        <f>'Rozpocet - střecha'!D15</f>
        <v>9</v>
      </c>
      <c r="B15" s="144" t="str">
        <f>'Rozpocet - střecha'!E15</f>
        <v>Ostatní konstrukce a práce-bourání</v>
      </c>
      <c r="C15" s="143">
        <f>'Rozpocet - střecha'!I15</f>
        <v>0</v>
      </c>
      <c r="D15" s="142">
        <f>'Rozpocet - střecha'!K15</f>
        <v>0.015519999999999999</v>
      </c>
      <c r="E15" s="142">
        <f>'Rozpocet - střecha'!M15</f>
        <v>6.124215</v>
      </c>
    </row>
    <row r="16" spans="1:5" s="141" customFormat="1" ht="12.75" customHeight="1">
      <c r="A16" s="153" t="str">
        <f>'Rozpocet - střecha'!D28</f>
        <v>99</v>
      </c>
      <c r="B16" s="152" t="str">
        <f>'Rozpocet - střecha'!E28</f>
        <v>Přesun hmot</v>
      </c>
      <c r="C16" s="151">
        <f>'Rozpocet - střecha'!I28</f>
        <v>0</v>
      </c>
      <c r="D16" s="150">
        <f>'Rozpocet - střecha'!K28</f>
        <v>0</v>
      </c>
      <c r="E16" s="150">
        <f>'Rozpocet - střecha'!M28</f>
        <v>0</v>
      </c>
    </row>
    <row r="17" spans="1:5" s="141" customFormat="1" ht="12.75" customHeight="1">
      <c r="A17" s="149" t="str">
        <f>'Rozpocet - střecha'!D30</f>
        <v>PSV</v>
      </c>
      <c r="B17" s="148" t="str">
        <f>'Rozpocet - střecha'!E30</f>
        <v>Práce a dodávky PSV</v>
      </c>
      <c r="C17" s="147">
        <f>'Rozpocet - střecha'!I30</f>
        <v>0</v>
      </c>
      <c r="D17" s="146">
        <f>'Rozpocet - střecha'!K30</f>
        <v>6.9927082</v>
      </c>
      <c r="E17" s="146">
        <f>'Rozpocet - střecha'!M30</f>
        <v>0.8249519999999999</v>
      </c>
    </row>
    <row r="18" spans="1:5" s="141" customFormat="1" ht="12.75" customHeight="1">
      <c r="A18" s="145" t="str">
        <f>'Rozpocet - střecha'!D31</f>
        <v>712</v>
      </c>
      <c r="B18" s="144" t="str">
        <f>'Rozpocet - střecha'!E31</f>
        <v>Povlakové krytiny</v>
      </c>
      <c r="C18" s="143">
        <f>'Rozpocet - střecha'!I31</f>
        <v>0</v>
      </c>
      <c r="D18" s="142">
        <f>'Rozpocet - střecha'!K31</f>
        <v>0.9205358399999999</v>
      </c>
      <c r="E18" s="142">
        <f>'Rozpocet - střecha'!M31</f>
        <v>0.70056</v>
      </c>
    </row>
    <row r="19" spans="1:5" s="141" customFormat="1" ht="12.75" customHeight="1">
      <c r="A19" s="145" t="str">
        <f>'Rozpocet - střecha'!D47</f>
        <v>713</v>
      </c>
      <c r="B19" s="144" t="str">
        <f>'Rozpocet - střecha'!E47</f>
        <v>Izolace tepelné</v>
      </c>
      <c r="C19" s="143">
        <f>'Rozpocet - střecha'!I47</f>
        <v>0</v>
      </c>
      <c r="D19" s="142">
        <f>'Rozpocet - střecha'!K47</f>
        <v>3.3280415999999997</v>
      </c>
      <c r="E19" s="142">
        <f>'Rozpocet - střecha'!M47</f>
        <v>0</v>
      </c>
    </row>
    <row r="20" spans="1:5" s="141" customFormat="1" ht="12.75" customHeight="1">
      <c r="A20" s="145" t="str">
        <f>'Rozpocet - střecha'!D55</f>
        <v>743</v>
      </c>
      <c r="B20" s="144" t="str">
        <f>'Rozpocet - střecha'!E55</f>
        <v>Elektromontáže - hrubá montáž</v>
      </c>
      <c r="C20" s="143">
        <f>'Rozpocet - střecha'!I55</f>
        <v>0</v>
      </c>
      <c r="D20" s="142">
        <f>'Rozpocet - střecha'!K55</f>
        <v>0</v>
      </c>
      <c r="E20" s="142">
        <f>'Rozpocet - střecha'!M55</f>
        <v>0</v>
      </c>
    </row>
    <row r="21" spans="1:5" s="141" customFormat="1" ht="12.75" customHeight="1">
      <c r="A21" s="145" t="str">
        <f>'Rozpocet - střecha'!D57</f>
        <v>762</v>
      </c>
      <c r="B21" s="144" t="str">
        <f>'Rozpocet - střecha'!E57</f>
        <v>Konstrukce tesařské</v>
      </c>
      <c r="C21" s="143">
        <f>'Rozpocet - střecha'!I57</f>
        <v>0</v>
      </c>
      <c r="D21" s="142">
        <f>'Rozpocet - střecha'!K57</f>
        <v>2.24213976</v>
      </c>
      <c r="E21" s="142">
        <f>'Rozpocet - střecha'!M57</f>
        <v>0</v>
      </c>
    </row>
    <row r="22" spans="1:5" s="141" customFormat="1" ht="12.75" customHeight="1">
      <c r="A22" s="145" t="str">
        <f>'Rozpocet - střecha'!D66</f>
        <v>764</v>
      </c>
      <c r="B22" s="144" t="str">
        <f>'Rozpocet - střecha'!E66</f>
        <v>Konstrukce klempířské</v>
      </c>
      <c r="C22" s="143">
        <f>'Rozpocet - střecha'!I66</f>
        <v>0</v>
      </c>
      <c r="D22" s="142">
        <f>'Rozpocet - střecha'!K66</f>
        <v>0.49079100000000003</v>
      </c>
      <c r="E22" s="142">
        <f>'Rozpocet - střecha'!M66</f>
        <v>0.12439199999999999</v>
      </c>
    </row>
    <row r="23" spans="1:5" s="141" customFormat="1" ht="12.75" customHeight="1">
      <c r="A23" s="145" t="str">
        <f>'Rozpocet - střecha'!D72</f>
        <v>767</v>
      </c>
      <c r="B23" s="144" t="str">
        <f>'Rozpocet - střecha'!E72</f>
        <v>Konstrukce zámečnické</v>
      </c>
      <c r="C23" s="143">
        <f>'Rozpocet - střecha'!I72</f>
        <v>0</v>
      </c>
      <c r="D23" s="142">
        <f>'Rozpocet - střecha'!K72</f>
        <v>0.0112</v>
      </c>
      <c r="E23" s="142">
        <f>'Rozpocet - střecha'!M72</f>
        <v>0</v>
      </c>
    </row>
    <row r="24" spans="2:5" s="137" customFormat="1" ht="12.75" customHeight="1">
      <c r="B24" s="140" t="s">
        <v>100</v>
      </c>
      <c r="C24" s="139">
        <f>'Rozpocet - střecha'!I76</f>
        <v>0</v>
      </c>
      <c r="D24" s="138">
        <f>'Rozpocet - střecha'!K76</f>
        <v>7.0082282000000005</v>
      </c>
      <c r="E24" s="138">
        <f>'Rozpocet - střecha'!M76</f>
        <v>6.949167</v>
      </c>
    </row>
  </sheetData>
  <sheetProtection/>
  <printOptions horizontalCentered="1"/>
  <pageMargins left="1.1023621559143066" right="0.83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PageLayoutView="0" workbookViewId="0" topLeftCell="A1">
      <pane ySplit="13" topLeftCell="BM14" activePane="bottomLeft" state="frozen"/>
      <selection pane="topLeft" activeCell="E45" sqref="E45"/>
      <selection pane="bottomLeft" activeCell="E45" sqref="E45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81.0039062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99" t="s">
        <v>308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4"/>
      <c r="P1" s="114"/>
    </row>
    <row r="2" spans="1:16" ht="11.25" customHeight="1">
      <c r="A2" s="101" t="s">
        <v>74</v>
      </c>
      <c r="B2" s="102"/>
      <c r="C2" s="102" t="str">
        <f>'Krycí list - střecha'!E5</f>
        <v>Stavební úpravy a zateplení mateřské školy Havlíčkova ulice</v>
      </c>
      <c r="D2" s="102"/>
      <c r="E2" s="102"/>
      <c r="F2" s="102"/>
      <c r="G2" s="102"/>
      <c r="H2" s="102"/>
      <c r="I2" s="102"/>
      <c r="J2" s="102"/>
      <c r="K2" s="102"/>
      <c r="L2" s="116"/>
      <c r="M2" s="116"/>
      <c r="N2" s="116"/>
      <c r="O2" s="114"/>
      <c r="P2" s="114"/>
    </row>
    <row r="3" spans="1:16" ht="11.25" customHeight="1">
      <c r="A3" s="101" t="s">
        <v>112</v>
      </c>
      <c r="B3" s="102"/>
      <c r="C3" s="102" t="str">
        <f>'Krycí list - střecha'!E7</f>
        <v>zateplení střechy - folie</v>
      </c>
      <c r="D3" s="102"/>
      <c r="E3" s="102"/>
      <c r="F3" s="102"/>
      <c r="G3" s="102"/>
      <c r="H3" s="102"/>
      <c r="I3" s="102"/>
      <c r="J3" s="102"/>
      <c r="K3" s="102"/>
      <c r="L3" s="116"/>
      <c r="M3" s="116"/>
      <c r="N3" s="116"/>
      <c r="O3" s="114"/>
      <c r="P3" s="114"/>
    </row>
    <row r="4" spans="1:16" ht="11.25" customHeight="1">
      <c r="A4" s="101" t="s">
        <v>111</v>
      </c>
      <c r="B4" s="102"/>
      <c r="C4" s="102" t="str">
        <f>'Krycí list - střecha'!E9</f>
        <v> </v>
      </c>
      <c r="D4" s="102"/>
      <c r="E4" s="102"/>
      <c r="F4" s="102"/>
      <c r="G4" s="102"/>
      <c r="H4" s="102"/>
      <c r="I4" s="102"/>
      <c r="J4" s="102"/>
      <c r="K4" s="102"/>
      <c r="L4" s="116"/>
      <c r="M4" s="116"/>
      <c r="N4" s="116"/>
      <c r="O4" s="114"/>
      <c r="P4" s="114"/>
    </row>
    <row r="5" spans="1:16" ht="11.25" customHeight="1">
      <c r="A5" s="102" t="s">
        <v>307</v>
      </c>
      <c r="B5" s="102"/>
      <c r="C5" s="102" t="str">
        <f>'Krycí list - střecha'!P5</f>
        <v> </v>
      </c>
      <c r="D5" s="102"/>
      <c r="E5" s="102"/>
      <c r="F5" s="102"/>
      <c r="G5" s="102"/>
      <c r="H5" s="102"/>
      <c r="I5" s="102"/>
      <c r="J5" s="102"/>
      <c r="K5" s="102"/>
      <c r="L5" s="116"/>
      <c r="M5" s="116"/>
      <c r="N5" s="116"/>
      <c r="O5" s="114"/>
      <c r="P5" s="114"/>
    </row>
    <row r="6" spans="1:16" ht="6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16"/>
      <c r="M6" s="116"/>
      <c r="N6" s="116"/>
      <c r="O6" s="114"/>
      <c r="P6" s="114"/>
    </row>
    <row r="7" spans="1:16" ht="11.25" customHeight="1">
      <c r="A7" s="102" t="s">
        <v>76</v>
      </c>
      <c r="B7" s="102"/>
      <c r="C7" s="102" t="str">
        <f>'Krycí list - střecha'!E26</f>
        <v>Město Planá</v>
      </c>
      <c r="D7" s="102"/>
      <c r="E7" s="102"/>
      <c r="F7" s="102"/>
      <c r="G7" s="102"/>
      <c r="H7" s="102"/>
      <c r="I7" s="102"/>
      <c r="J7" s="102"/>
      <c r="K7" s="102"/>
      <c r="L7" s="116"/>
      <c r="M7" s="116"/>
      <c r="N7" s="116"/>
      <c r="O7" s="114"/>
      <c r="P7" s="114"/>
    </row>
    <row r="8" spans="1:16" ht="11.25" customHeight="1">
      <c r="A8" s="102" t="s">
        <v>77</v>
      </c>
      <c r="B8" s="102"/>
      <c r="C8" s="102" t="str">
        <f>'Krycí list - střecha'!E28</f>
        <v> </v>
      </c>
      <c r="D8" s="102"/>
      <c r="E8" s="102"/>
      <c r="F8" s="102"/>
      <c r="G8" s="102"/>
      <c r="H8" s="102"/>
      <c r="I8" s="102"/>
      <c r="J8" s="102"/>
      <c r="K8" s="102"/>
      <c r="L8" s="116"/>
      <c r="M8" s="116"/>
      <c r="N8" s="116"/>
      <c r="O8" s="114"/>
      <c r="P8" s="114"/>
    </row>
    <row r="9" spans="1:16" ht="11.25" customHeight="1">
      <c r="A9" s="102" t="s">
        <v>75</v>
      </c>
      <c r="B9" s="102"/>
      <c r="C9" s="102" t="s">
        <v>109</v>
      </c>
      <c r="D9" s="102"/>
      <c r="E9" s="102"/>
      <c r="F9" s="102"/>
      <c r="G9" s="102"/>
      <c r="H9" s="102"/>
      <c r="I9" s="102"/>
      <c r="J9" s="102"/>
      <c r="K9" s="102"/>
      <c r="L9" s="116"/>
      <c r="M9" s="116"/>
      <c r="N9" s="116"/>
      <c r="O9" s="114"/>
      <c r="P9" s="114"/>
    </row>
    <row r="10" spans="1:16" ht="5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4"/>
      <c r="P10" s="114"/>
    </row>
    <row r="11" spans="1:16" ht="21.75" customHeight="1">
      <c r="A11" s="103" t="s">
        <v>306</v>
      </c>
      <c r="B11" s="104" t="s">
        <v>305</v>
      </c>
      <c r="C11" s="104" t="s">
        <v>304</v>
      </c>
      <c r="D11" s="104" t="s">
        <v>303</v>
      </c>
      <c r="E11" s="104" t="s">
        <v>79</v>
      </c>
      <c r="F11" s="104" t="s">
        <v>302</v>
      </c>
      <c r="G11" s="104" t="s">
        <v>301</v>
      </c>
      <c r="H11" s="104" t="s">
        <v>300</v>
      </c>
      <c r="I11" s="104" t="s">
        <v>108</v>
      </c>
      <c r="J11" s="104" t="s">
        <v>299</v>
      </c>
      <c r="K11" s="104" t="s">
        <v>107</v>
      </c>
      <c r="L11" s="104" t="s">
        <v>298</v>
      </c>
      <c r="M11" s="104" t="s">
        <v>297</v>
      </c>
      <c r="N11" s="105" t="s">
        <v>296</v>
      </c>
      <c r="O11" s="166" t="s">
        <v>295</v>
      </c>
      <c r="P11" s="165" t="s">
        <v>294</v>
      </c>
    </row>
    <row r="12" spans="1:16" ht="11.25" customHeight="1">
      <c r="A12" s="106">
        <v>1</v>
      </c>
      <c r="B12" s="107">
        <v>2</v>
      </c>
      <c r="C12" s="107">
        <v>3</v>
      </c>
      <c r="D12" s="107">
        <v>4</v>
      </c>
      <c r="E12" s="107">
        <v>5</v>
      </c>
      <c r="F12" s="107">
        <v>6</v>
      </c>
      <c r="G12" s="107">
        <v>7</v>
      </c>
      <c r="H12" s="107">
        <v>8</v>
      </c>
      <c r="I12" s="107">
        <v>9</v>
      </c>
      <c r="J12" s="107"/>
      <c r="K12" s="107"/>
      <c r="L12" s="107"/>
      <c r="M12" s="107"/>
      <c r="N12" s="108">
        <v>10</v>
      </c>
      <c r="O12" s="164">
        <v>11</v>
      </c>
      <c r="P12" s="163">
        <v>12</v>
      </c>
    </row>
    <row r="13" spans="1:16" ht="3.7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4"/>
      <c r="P13" s="162"/>
    </row>
    <row r="14" spans="1:16" s="141" customFormat="1" ht="12.75" customHeight="1">
      <c r="A14" s="167"/>
      <c r="B14" s="168" t="s">
        <v>61</v>
      </c>
      <c r="C14" s="167"/>
      <c r="D14" s="167" t="s">
        <v>41</v>
      </c>
      <c r="E14" s="167" t="s">
        <v>293</v>
      </c>
      <c r="F14" s="167"/>
      <c r="G14" s="167"/>
      <c r="H14" s="167"/>
      <c r="I14" s="169">
        <f>I15</f>
        <v>0</v>
      </c>
      <c r="J14" s="167"/>
      <c r="K14" s="170">
        <f>K15</f>
        <v>0.015519999999999999</v>
      </c>
      <c r="L14" s="167"/>
      <c r="M14" s="170">
        <f>M15</f>
        <v>6.124215</v>
      </c>
      <c r="N14" s="167"/>
      <c r="P14" s="148" t="s">
        <v>245</v>
      </c>
    </row>
    <row r="15" spans="1:16" s="141" customFormat="1" ht="11.25">
      <c r="A15" s="171"/>
      <c r="B15" s="172" t="s">
        <v>61</v>
      </c>
      <c r="C15" s="171"/>
      <c r="D15" s="173" t="s">
        <v>266</v>
      </c>
      <c r="E15" s="188" t="s">
        <v>292</v>
      </c>
      <c r="F15" s="171"/>
      <c r="G15" s="171"/>
      <c r="H15" s="171"/>
      <c r="I15" s="174">
        <f>I16+SUM(I17:I28)</f>
        <v>0</v>
      </c>
      <c r="J15" s="171"/>
      <c r="K15" s="175">
        <f>K16+SUM(K17:K28)</f>
        <v>0.015519999999999999</v>
      </c>
      <c r="L15" s="171"/>
      <c r="M15" s="175">
        <f>M16+SUM(M17:M28)</f>
        <v>6.124215</v>
      </c>
      <c r="N15" s="171"/>
      <c r="P15" s="144" t="s">
        <v>130</v>
      </c>
    </row>
    <row r="16" spans="1:16" s="16" customFormat="1" ht="22.5">
      <c r="A16" s="176" t="s">
        <v>130</v>
      </c>
      <c r="B16" s="176" t="s">
        <v>119</v>
      </c>
      <c r="C16" s="176" t="s">
        <v>291</v>
      </c>
      <c r="D16" s="65" t="s">
        <v>290</v>
      </c>
      <c r="E16" s="181" t="s">
        <v>289</v>
      </c>
      <c r="F16" s="176" t="s">
        <v>288</v>
      </c>
      <c r="G16" s="177">
        <v>1</v>
      </c>
      <c r="H16" s="178"/>
      <c r="I16" s="178">
        <f aca="true" t="shared" si="0" ref="I16:I27">ROUND(G16*H16,2)</f>
        <v>0</v>
      </c>
      <c r="J16" s="179">
        <v>0</v>
      </c>
      <c r="K16" s="177">
        <f aca="true" t="shared" si="1" ref="K16:K27">G16*J16</f>
        <v>0</v>
      </c>
      <c r="L16" s="179">
        <v>0</v>
      </c>
      <c r="M16" s="177">
        <f aca="true" t="shared" si="2" ref="M16:M27">G16*L16</f>
        <v>0</v>
      </c>
      <c r="N16" s="180">
        <v>20</v>
      </c>
      <c r="O16" s="159">
        <v>4</v>
      </c>
      <c r="P16" s="16" t="s">
        <v>114</v>
      </c>
    </row>
    <row r="17" spans="1:16" s="16" customFormat="1" ht="11.25">
      <c r="A17" s="176" t="s">
        <v>114</v>
      </c>
      <c r="B17" s="176" t="s">
        <v>119</v>
      </c>
      <c r="C17" s="176" t="s">
        <v>287</v>
      </c>
      <c r="D17" s="65" t="s">
        <v>286</v>
      </c>
      <c r="E17" s="181" t="s">
        <v>285</v>
      </c>
      <c r="F17" s="176" t="s">
        <v>121</v>
      </c>
      <c r="G17" s="177">
        <v>2</v>
      </c>
      <c r="H17" s="178"/>
      <c r="I17" s="178">
        <f t="shared" si="0"/>
        <v>0</v>
      </c>
      <c r="J17" s="179">
        <v>1E-05</v>
      </c>
      <c r="K17" s="177">
        <f t="shared" si="1"/>
        <v>2E-05</v>
      </c>
      <c r="L17" s="179">
        <v>0</v>
      </c>
      <c r="M17" s="177">
        <f t="shared" si="2"/>
        <v>0</v>
      </c>
      <c r="N17" s="180">
        <v>20</v>
      </c>
      <c r="O17" s="159">
        <v>4</v>
      </c>
      <c r="P17" s="16" t="s">
        <v>114</v>
      </c>
    </row>
    <row r="18" spans="1:16" s="16" customFormat="1" ht="11.25">
      <c r="A18" s="176" t="s">
        <v>247</v>
      </c>
      <c r="B18" s="176" t="s">
        <v>119</v>
      </c>
      <c r="C18" s="176" t="s">
        <v>250</v>
      </c>
      <c r="D18" s="65" t="s">
        <v>284</v>
      </c>
      <c r="E18" s="181" t="s">
        <v>283</v>
      </c>
      <c r="F18" s="176" t="s">
        <v>121</v>
      </c>
      <c r="G18" s="177">
        <v>292</v>
      </c>
      <c r="H18" s="178"/>
      <c r="I18" s="178">
        <f t="shared" si="0"/>
        <v>0</v>
      </c>
      <c r="J18" s="179">
        <v>5E-05</v>
      </c>
      <c r="K18" s="177">
        <f t="shared" si="1"/>
        <v>0.0146</v>
      </c>
      <c r="L18" s="179">
        <v>0</v>
      </c>
      <c r="M18" s="177">
        <f t="shared" si="2"/>
        <v>0</v>
      </c>
      <c r="N18" s="180">
        <v>20</v>
      </c>
      <c r="O18" s="159">
        <v>4</v>
      </c>
      <c r="P18" s="16" t="s">
        <v>114</v>
      </c>
    </row>
    <row r="19" spans="1:16" s="16" customFormat="1" ht="11.25">
      <c r="A19" s="176" t="s">
        <v>282</v>
      </c>
      <c r="B19" s="176" t="s">
        <v>119</v>
      </c>
      <c r="C19" s="176" t="s">
        <v>250</v>
      </c>
      <c r="D19" s="65" t="s">
        <v>281</v>
      </c>
      <c r="E19" s="181" t="s">
        <v>280</v>
      </c>
      <c r="F19" s="176" t="s">
        <v>121</v>
      </c>
      <c r="G19" s="177">
        <v>18</v>
      </c>
      <c r="H19" s="178"/>
      <c r="I19" s="178">
        <f t="shared" si="0"/>
        <v>0</v>
      </c>
      <c r="J19" s="179">
        <v>5E-05</v>
      </c>
      <c r="K19" s="177">
        <f t="shared" si="1"/>
        <v>0.0009000000000000001</v>
      </c>
      <c r="L19" s="179">
        <v>0</v>
      </c>
      <c r="M19" s="177">
        <f t="shared" si="2"/>
        <v>0</v>
      </c>
      <c r="N19" s="180">
        <v>20</v>
      </c>
      <c r="O19" s="159">
        <v>4</v>
      </c>
      <c r="P19" s="16" t="s">
        <v>114</v>
      </c>
    </row>
    <row r="20" spans="1:16" s="16" customFormat="1" ht="11.25">
      <c r="A20" s="176" t="s">
        <v>279</v>
      </c>
      <c r="B20" s="176" t="s">
        <v>119</v>
      </c>
      <c r="C20" s="176" t="s">
        <v>256</v>
      </c>
      <c r="D20" s="65" t="s">
        <v>278</v>
      </c>
      <c r="E20" s="181" t="s">
        <v>277</v>
      </c>
      <c r="F20" s="176" t="s">
        <v>276</v>
      </c>
      <c r="G20" s="177">
        <v>3.665</v>
      </c>
      <c r="H20" s="178"/>
      <c r="I20" s="178">
        <f t="shared" si="0"/>
        <v>0</v>
      </c>
      <c r="J20" s="179">
        <v>0</v>
      </c>
      <c r="K20" s="177">
        <f t="shared" si="1"/>
        <v>0</v>
      </c>
      <c r="L20" s="179">
        <v>1.671</v>
      </c>
      <c r="M20" s="177">
        <f t="shared" si="2"/>
        <v>6.124215</v>
      </c>
      <c r="N20" s="180">
        <v>20</v>
      </c>
      <c r="O20" s="159">
        <v>4</v>
      </c>
      <c r="P20" s="16" t="s">
        <v>114</v>
      </c>
    </row>
    <row r="21" spans="1:16" s="16" customFormat="1" ht="11.25">
      <c r="A21" s="176" t="s">
        <v>275</v>
      </c>
      <c r="B21" s="176" t="s">
        <v>119</v>
      </c>
      <c r="C21" s="176" t="s">
        <v>256</v>
      </c>
      <c r="D21" s="65" t="s">
        <v>274</v>
      </c>
      <c r="E21" s="181" t="s">
        <v>273</v>
      </c>
      <c r="F21" s="176" t="s">
        <v>115</v>
      </c>
      <c r="G21" s="177">
        <v>6.949</v>
      </c>
      <c r="H21" s="178"/>
      <c r="I21" s="178">
        <f t="shared" si="0"/>
        <v>0</v>
      </c>
      <c r="J21" s="179">
        <v>0</v>
      </c>
      <c r="K21" s="177">
        <f t="shared" si="1"/>
        <v>0</v>
      </c>
      <c r="L21" s="179">
        <v>0</v>
      </c>
      <c r="M21" s="177">
        <f t="shared" si="2"/>
        <v>0</v>
      </c>
      <c r="N21" s="180">
        <v>20</v>
      </c>
      <c r="O21" s="159">
        <v>4</v>
      </c>
      <c r="P21" s="16" t="s">
        <v>114</v>
      </c>
    </row>
    <row r="22" spans="1:16" s="16" customFormat="1" ht="11.25">
      <c r="A22" s="176" t="s">
        <v>272</v>
      </c>
      <c r="B22" s="176" t="s">
        <v>119</v>
      </c>
      <c r="C22" s="176" t="s">
        <v>256</v>
      </c>
      <c r="D22" s="65" t="s">
        <v>271</v>
      </c>
      <c r="E22" s="181" t="s">
        <v>270</v>
      </c>
      <c r="F22" s="176" t="s">
        <v>115</v>
      </c>
      <c r="G22" s="177">
        <v>20.847</v>
      </c>
      <c r="H22" s="178"/>
      <c r="I22" s="178">
        <f t="shared" si="0"/>
        <v>0</v>
      </c>
      <c r="J22" s="179">
        <v>0</v>
      </c>
      <c r="K22" s="177">
        <f t="shared" si="1"/>
        <v>0</v>
      </c>
      <c r="L22" s="179">
        <v>0</v>
      </c>
      <c r="M22" s="177">
        <f t="shared" si="2"/>
        <v>0</v>
      </c>
      <c r="N22" s="180">
        <v>20</v>
      </c>
      <c r="O22" s="159">
        <v>4</v>
      </c>
      <c r="P22" s="16" t="s">
        <v>114</v>
      </c>
    </row>
    <row r="23" spans="1:16" s="16" customFormat="1" ht="11.25">
      <c r="A23" s="176" t="s">
        <v>269</v>
      </c>
      <c r="B23" s="176" t="s">
        <v>119</v>
      </c>
      <c r="C23" s="176" t="s">
        <v>256</v>
      </c>
      <c r="D23" s="65" t="s">
        <v>268</v>
      </c>
      <c r="E23" s="181" t="s">
        <v>267</v>
      </c>
      <c r="F23" s="176" t="s">
        <v>115</v>
      </c>
      <c r="G23" s="177">
        <v>6.949</v>
      </c>
      <c r="H23" s="178"/>
      <c r="I23" s="178">
        <f t="shared" si="0"/>
        <v>0</v>
      </c>
      <c r="J23" s="179">
        <v>0</v>
      </c>
      <c r="K23" s="177">
        <f t="shared" si="1"/>
        <v>0</v>
      </c>
      <c r="L23" s="179">
        <v>0</v>
      </c>
      <c r="M23" s="177">
        <f t="shared" si="2"/>
        <v>0</v>
      </c>
      <c r="N23" s="180">
        <v>20</v>
      </c>
      <c r="O23" s="159">
        <v>4</v>
      </c>
      <c r="P23" s="16" t="s">
        <v>114</v>
      </c>
    </row>
    <row r="24" spans="1:16" s="16" customFormat="1" ht="11.25">
      <c r="A24" s="176" t="s">
        <v>266</v>
      </c>
      <c r="B24" s="176" t="s">
        <v>119</v>
      </c>
      <c r="C24" s="176" t="s">
        <v>256</v>
      </c>
      <c r="D24" s="65" t="s">
        <v>265</v>
      </c>
      <c r="E24" s="181" t="s">
        <v>264</v>
      </c>
      <c r="F24" s="176" t="s">
        <v>115</v>
      </c>
      <c r="G24" s="177">
        <v>69.49</v>
      </c>
      <c r="H24" s="178"/>
      <c r="I24" s="178">
        <f t="shared" si="0"/>
        <v>0</v>
      </c>
      <c r="J24" s="179">
        <v>0</v>
      </c>
      <c r="K24" s="177">
        <f t="shared" si="1"/>
        <v>0</v>
      </c>
      <c r="L24" s="179">
        <v>0</v>
      </c>
      <c r="M24" s="177">
        <f t="shared" si="2"/>
        <v>0</v>
      </c>
      <c r="N24" s="180">
        <v>20</v>
      </c>
      <c r="O24" s="159">
        <v>4</v>
      </c>
      <c r="P24" s="16" t="s">
        <v>114</v>
      </c>
    </row>
    <row r="25" spans="1:16" s="16" customFormat="1" ht="11.25">
      <c r="A25" s="176" t="s">
        <v>263</v>
      </c>
      <c r="B25" s="176" t="s">
        <v>119</v>
      </c>
      <c r="C25" s="176" t="s">
        <v>256</v>
      </c>
      <c r="D25" s="65" t="s">
        <v>262</v>
      </c>
      <c r="E25" s="181" t="s">
        <v>261</v>
      </c>
      <c r="F25" s="176" t="s">
        <v>115</v>
      </c>
      <c r="G25" s="177">
        <v>6.949</v>
      </c>
      <c r="H25" s="178"/>
      <c r="I25" s="178">
        <f t="shared" si="0"/>
        <v>0</v>
      </c>
      <c r="J25" s="179">
        <v>0</v>
      </c>
      <c r="K25" s="177">
        <f t="shared" si="1"/>
        <v>0</v>
      </c>
      <c r="L25" s="179">
        <v>0</v>
      </c>
      <c r="M25" s="177">
        <f t="shared" si="2"/>
        <v>0</v>
      </c>
      <c r="N25" s="180">
        <v>20</v>
      </c>
      <c r="O25" s="159">
        <v>4</v>
      </c>
      <c r="P25" s="16" t="s">
        <v>114</v>
      </c>
    </row>
    <row r="26" spans="1:16" s="16" customFormat="1" ht="11.25">
      <c r="A26" s="176" t="s">
        <v>260</v>
      </c>
      <c r="B26" s="176" t="s">
        <v>119</v>
      </c>
      <c r="C26" s="176" t="s">
        <v>256</v>
      </c>
      <c r="D26" s="65" t="s">
        <v>259</v>
      </c>
      <c r="E26" s="181" t="s">
        <v>258</v>
      </c>
      <c r="F26" s="176" t="s">
        <v>115</v>
      </c>
      <c r="G26" s="177">
        <v>13.898</v>
      </c>
      <c r="H26" s="178"/>
      <c r="I26" s="178">
        <f t="shared" si="0"/>
        <v>0</v>
      </c>
      <c r="J26" s="179">
        <v>0</v>
      </c>
      <c r="K26" s="177">
        <f t="shared" si="1"/>
        <v>0</v>
      </c>
      <c r="L26" s="179">
        <v>0</v>
      </c>
      <c r="M26" s="177">
        <f t="shared" si="2"/>
        <v>0</v>
      </c>
      <c r="N26" s="180">
        <v>20</v>
      </c>
      <c r="O26" s="159">
        <v>4</v>
      </c>
      <c r="P26" s="16" t="s">
        <v>114</v>
      </c>
    </row>
    <row r="27" spans="1:16" s="16" customFormat="1" ht="11.25">
      <c r="A27" s="176" t="s">
        <v>257</v>
      </c>
      <c r="B27" s="176" t="s">
        <v>119</v>
      </c>
      <c r="C27" s="176" t="s">
        <v>256</v>
      </c>
      <c r="D27" s="65" t="s">
        <v>255</v>
      </c>
      <c r="E27" s="181" t="s">
        <v>254</v>
      </c>
      <c r="F27" s="176" t="s">
        <v>115</v>
      </c>
      <c r="G27" s="177">
        <v>6.949</v>
      </c>
      <c r="H27" s="178"/>
      <c r="I27" s="178">
        <f t="shared" si="0"/>
        <v>0</v>
      </c>
      <c r="J27" s="179">
        <v>0</v>
      </c>
      <c r="K27" s="177">
        <f t="shared" si="1"/>
        <v>0</v>
      </c>
      <c r="L27" s="179">
        <v>0</v>
      </c>
      <c r="M27" s="177">
        <f t="shared" si="2"/>
        <v>0</v>
      </c>
      <c r="N27" s="180">
        <v>20</v>
      </c>
      <c r="O27" s="159">
        <v>4</v>
      </c>
      <c r="P27" s="16" t="s">
        <v>114</v>
      </c>
    </row>
    <row r="28" spans="1:16" s="141" customFormat="1" ht="11.25">
      <c r="A28" s="171"/>
      <c r="B28" s="182" t="s">
        <v>61</v>
      </c>
      <c r="C28" s="171"/>
      <c r="D28" s="183" t="s">
        <v>253</v>
      </c>
      <c r="E28" s="184" t="s">
        <v>252</v>
      </c>
      <c r="F28" s="171"/>
      <c r="G28" s="171"/>
      <c r="H28" s="171"/>
      <c r="I28" s="185">
        <f>I29</f>
        <v>0</v>
      </c>
      <c r="J28" s="171"/>
      <c r="K28" s="186">
        <f>K29</f>
        <v>0</v>
      </c>
      <c r="L28" s="171"/>
      <c r="M28" s="186">
        <f>M29</f>
        <v>0</v>
      </c>
      <c r="N28" s="171"/>
      <c r="P28" s="152" t="s">
        <v>114</v>
      </c>
    </row>
    <row r="29" spans="1:16" s="16" customFormat="1" ht="11.25">
      <c r="A29" s="176" t="s">
        <v>251</v>
      </c>
      <c r="B29" s="176" t="s">
        <v>119</v>
      </c>
      <c r="C29" s="176" t="s">
        <v>250</v>
      </c>
      <c r="D29" s="65" t="s">
        <v>249</v>
      </c>
      <c r="E29" s="181" t="s">
        <v>248</v>
      </c>
      <c r="F29" s="176" t="s">
        <v>115</v>
      </c>
      <c r="G29" s="177">
        <v>0.016</v>
      </c>
      <c r="H29" s="178"/>
      <c r="I29" s="178">
        <f>ROUND(G29*H29,2)</f>
        <v>0</v>
      </c>
      <c r="J29" s="179">
        <v>0</v>
      </c>
      <c r="K29" s="177">
        <f>G29*J29</f>
        <v>0</v>
      </c>
      <c r="L29" s="179">
        <v>0</v>
      </c>
      <c r="M29" s="177">
        <f>G29*L29</f>
        <v>0</v>
      </c>
      <c r="N29" s="180">
        <v>20</v>
      </c>
      <c r="O29" s="159">
        <v>4</v>
      </c>
      <c r="P29" s="16" t="s">
        <v>247</v>
      </c>
    </row>
    <row r="30" spans="1:16" s="141" customFormat="1" ht="11.25">
      <c r="A30" s="171"/>
      <c r="B30" s="168" t="s">
        <v>61</v>
      </c>
      <c r="C30" s="171"/>
      <c r="D30" s="167" t="s">
        <v>48</v>
      </c>
      <c r="E30" s="187" t="s">
        <v>246</v>
      </c>
      <c r="F30" s="171"/>
      <c r="G30" s="171"/>
      <c r="H30" s="171"/>
      <c r="I30" s="169">
        <f>I31+I47+I55+I57+I66+I72</f>
        <v>0</v>
      </c>
      <c r="J30" s="171"/>
      <c r="K30" s="170">
        <f>K31+K47+K55+K57+K66+K72</f>
        <v>6.9927082</v>
      </c>
      <c r="L30" s="171"/>
      <c r="M30" s="170">
        <f>M31+M47+M55+M57+M66+M72</f>
        <v>0.8249519999999999</v>
      </c>
      <c r="N30" s="171"/>
      <c r="P30" s="148" t="s">
        <v>245</v>
      </c>
    </row>
    <row r="31" spans="1:16" s="141" customFormat="1" ht="11.25">
      <c r="A31" s="171"/>
      <c r="B31" s="172" t="s">
        <v>61</v>
      </c>
      <c r="C31" s="171"/>
      <c r="D31" s="173" t="s">
        <v>208</v>
      </c>
      <c r="E31" s="188" t="s">
        <v>244</v>
      </c>
      <c r="F31" s="171"/>
      <c r="G31" s="171"/>
      <c r="H31" s="171"/>
      <c r="I31" s="174">
        <f>SUM(I32:I46)</f>
        <v>0</v>
      </c>
      <c r="J31" s="171"/>
      <c r="K31" s="175">
        <f>SUM(K32:K46)</f>
        <v>0.9205358399999999</v>
      </c>
      <c r="L31" s="171"/>
      <c r="M31" s="175">
        <f>SUM(M32:M46)</f>
        <v>0.70056</v>
      </c>
      <c r="N31" s="171"/>
      <c r="P31" s="144" t="s">
        <v>130</v>
      </c>
    </row>
    <row r="32" spans="1:16" s="16" customFormat="1" ht="11.25">
      <c r="A32" s="176" t="s">
        <v>243</v>
      </c>
      <c r="B32" s="176" t="s">
        <v>119</v>
      </c>
      <c r="C32" s="176" t="s">
        <v>208</v>
      </c>
      <c r="D32" s="65" t="s">
        <v>242</v>
      </c>
      <c r="E32" s="181" t="s">
        <v>241</v>
      </c>
      <c r="F32" s="176" t="s">
        <v>158</v>
      </c>
      <c r="G32" s="177">
        <v>328.32</v>
      </c>
      <c r="H32" s="178"/>
      <c r="I32" s="178">
        <f aca="true" t="shared" si="3" ref="I32:I46">ROUND(G32*H32,2)</f>
        <v>0</v>
      </c>
      <c r="J32" s="179">
        <v>0</v>
      </c>
      <c r="K32" s="177">
        <f aca="true" t="shared" si="4" ref="K32:K46">G32*J32</f>
        <v>0</v>
      </c>
      <c r="L32" s="179">
        <v>0.002</v>
      </c>
      <c r="M32" s="177">
        <f aca="true" t="shared" si="5" ref="M32:M46">G32*L32</f>
        <v>0.65664</v>
      </c>
      <c r="N32" s="180">
        <v>20</v>
      </c>
      <c r="O32" s="159">
        <v>16</v>
      </c>
      <c r="P32" s="16" t="s">
        <v>114</v>
      </c>
    </row>
    <row r="33" spans="1:16" s="16" customFormat="1" ht="11.25">
      <c r="A33" s="176" t="s">
        <v>240</v>
      </c>
      <c r="B33" s="176" t="s">
        <v>119</v>
      </c>
      <c r="C33" s="176" t="s">
        <v>208</v>
      </c>
      <c r="D33" s="65" t="s">
        <v>239</v>
      </c>
      <c r="E33" s="181" t="s">
        <v>238</v>
      </c>
      <c r="F33" s="176" t="s">
        <v>158</v>
      </c>
      <c r="G33" s="177">
        <v>21.96</v>
      </c>
      <c r="H33" s="178"/>
      <c r="I33" s="178">
        <f t="shared" si="3"/>
        <v>0</v>
      </c>
      <c r="J33" s="179">
        <v>0</v>
      </c>
      <c r="K33" s="177">
        <f t="shared" si="4"/>
        <v>0</v>
      </c>
      <c r="L33" s="179">
        <v>0.002</v>
      </c>
      <c r="M33" s="177">
        <f t="shared" si="5"/>
        <v>0.04392</v>
      </c>
      <c r="N33" s="180">
        <v>20</v>
      </c>
      <c r="O33" s="159">
        <v>16</v>
      </c>
      <c r="P33" s="16" t="s">
        <v>114</v>
      </c>
    </row>
    <row r="34" spans="1:16" s="16" customFormat="1" ht="11.25">
      <c r="A34" s="176" t="s">
        <v>237</v>
      </c>
      <c r="B34" s="176" t="s">
        <v>119</v>
      </c>
      <c r="C34" s="176" t="s">
        <v>208</v>
      </c>
      <c r="D34" s="65" t="s">
        <v>236</v>
      </c>
      <c r="E34" s="181" t="s">
        <v>235</v>
      </c>
      <c r="F34" s="176" t="s">
        <v>158</v>
      </c>
      <c r="G34" s="177">
        <v>328.32</v>
      </c>
      <c r="H34" s="178"/>
      <c r="I34" s="178">
        <f t="shared" si="3"/>
        <v>0</v>
      </c>
      <c r="J34" s="179">
        <v>0</v>
      </c>
      <c r="K34" s="177">
        <f t="shared" si="4"/>
        <v>0</v>
      </c>
      <c r="L34" s="179">
        <v>0</v>
      </c>
      <c r="M34" s="177">
        <f t="shared" si="5"/>
        <v>0</v>
      </c>
      <c r="N34" s="180">
        <v>20</v>
      </c>
      <c r="O34" s="159">
        <v>16</v>
      </c>
      <c r="P34" s="16" t="s">
        <v>114</v>
      </c>
    </row>
    <row r="35" spans="1:16" s="16" customFormat="1" ht="11.25">
      <c r="A35" s="189" t="s">
        <v>234</v>
      </c>
      <c r="B35" s="189" t="s">
        <v>125</v>
      </c>
      <c r="C35" s="189" t="s">
        <v>124</v>
      </c>
      <c r="D35" s="190" t="s">
        <v>221</v>
      </c>
      <c r="E35" s="191" t="s">
        <v>220</v>
      </c>
      <c r="F35" s="189" t="s">
        <v>158</v>
      </c>
      <c r="G35" s="192">
        <v>377.568</v>
      </c>
      <c r="H35" s="193"/>
      <c r="I35" s="193">
        <f t="shared" si="3"/>
        <v>0</v>
      </c>
      <c r="J35" s="194">
        <v>0.00011</v>
      </c>
      <c r="K35" s="192">
        <f t="shared" si="4"/>
        <v>0.04153248</v>
      </c>
      <c r="L35" s="194">
        <v>0</v>
      </c>
      <c r="M35" s="192">
        <f t="shared" si="5"/>
        <v>0</v>
      </c>
      <c r="N35" s="195">
        <v>20</v>
      </c>
      <c r="O35" s="161">
        <v>32</v>
      </c>
      <c r="P35" s="160" t="s">
        <v>114</v>
      </c>
    </row>
    <row r="36" spans="1:16" s="16" customFormat="1" ht="11.25">
      <c r="A36" s="176" t="s">
        <v>233</v>
      </c>
      <c r="B36" s="176" t="s">
        <v>119</v>
      </c>
      <c r="C36" s="176" t="s">
        <v>208</v>
      </c>
      <c r="D36" s="65" t="s">
        <v>232</v>
      </c>
      <c r="E36" s="181" t="s">
        <v>231</v>
      </c>
      <c r="F36" s="176" t="s">
        <v>158</v>
      </c>
      <c r="G36" s="177">
        <v>21.96</v>
      </c>
      <c r="H36" s="178"/>
      <c r="I36" s="178">
        <f t="shared" si="3"/>
        <v>0</v>
      </c>
      <c r="J36" s="179">
        <v>0</v>
      </c>
      <c r="K36" s="177">
        <f t="shared" si="4"/>
        <v>0</v>
      </c>
      <c r="L36" s="179">
        <v>0</v>
      </c>
      <c r="M36" s="177">
        <f t="shared" si="5"/>
        <v>0</v>
      </c>
      <c r="N36" s="180">
        <v>20</v>
      </c>
      <c r="O36" s="159">
        <v>16</v>
      </c>
      <c r="P36" s="16" t="s">
        <v>114</v>
      </c>
    </row>
    <row r="37" spans="1:16" s="16" customFormat="1" ht="11.25">
      <c r="A37" s="189" t="s">
        <v>230</v>
      </c>
      <c r="B37" s="189" t="s">
        <v>125</v>
      </c>
      <c r="C37" s="189" t="s">
        <v>124</v>
      </c>
      <c r="D37" s="190" t="s">
        <v>221</v>
      </c>
      <c r="E37" s="191" t="s">
        <v>220</v>
      </c>
      <c r="F37" s="189" t="s">
        <v>158</v>
      </c>
      <c r="G37" s="192">
        <v>25.254</v>
      </c>
      <c r="H37" s="193"/>
      <c r="I37" s="193">
        <f t="shared" si="3"/>
        <v>0</v>
      </c>
      <c r="J37" s="194">
        <v>0.00011</v>
      </c>
      <c r="K37" s="192">
        <f t="shared" si="4"/>
        <v>0.0027779400000000004</v>
      </c>
      <c r="L37" s="194">
        <v>0</v>
      </c>
      <c r="M37" s="192">
        <f t="shared" si="5"/>
        <v>0</v>
      </c>
      <c r="N37" s="195">
        <v>20</v>
      </c>
      <c r="O37" s="161">
        <v>32</v>
      </c>
      <c r="P37" s="160" t="s">
        <v>114</v>
      </c>
    </row>
    <row r="38" spans="1:16" s="16" customFormat="1" ht="11.25">
      <c r="A38" s="176" t="s">
        <v>229</v>
      </c>
      <c r="B38" s="176" t="s">
        <v>119</v>
      </c>
      <c r="C38" s="176" t="s">
        <v>208</v>
      </c>
      <c r="D38" s="65" t="s">
        <v>228</v>
      </c>
      <c r="E38" s="181" t="s">
        <v>227</v>
      </c>
      <c r="F38" s="176" t="s">
        <v>158</v>
      </c>
      <c r="G38" s="177">
        <v>328.32</v>
      </c>
      <c r="H38" s="178"/>
      <c r="I38" s="178">
        <f t="shared" si="3"/>
        <v>0</v>
      </c>
      <c r="J38" s="179">
        <v>0</v>
      </c>
      <c r="K38" s="177">
        <f t="shared" si="4"/>
        <v>0</v>
      </c>
      <c r="L38" s="179">
        <v>0</v>
      </c>
      <c r="M38" s="177">
        <f t="shared" si="5"/>
        <v>0</v>
      </c>
      <c r="N38" s="180">
        <v>20</v>
      </c>
      <c r="O38" s="159">
        <v>16</v>
      </c>
      <c r="P38" s="16" t="s">
        <v>114</v>
      </c>
    </row>
    <row r="39" spans="1:16" s="16" customFormat="1" ht="11.25">
      <c r="A39" s="189" t="s">
        <v>226</v>
      </c>
      <c r="B39" s="189" t="s">
        <v>125</v>
      </c>
      <c r="C39" s="189" t="s">
        <v>124</v>
      </c>
      <c r="D39" s="190" t="s">
        <v>221</v>
      </c>
      <c r="E39" s="191" t="s">
        <v>220</v>
      </c>
      <c r="F39" s="189" t="s">
        <v>158</v>
      </c>
      <c r="G39" s="192">
        <v>377.568</v>
      </c>
      <c r="H39" s="193"/>
      <c r="I39" s="193">
        <f t="shared" si="3"/>
        <v>0</v>
      </c>
      <c r="J39" s="194">
        <v>0.00011</v>
      </c>
      <c r="K39" s="192">
        <f t="shared" si="4"/>
        <v>0.04153248</v>
      </c>
      <c r="L39" s="194">
        <v>0</v>
      </c>
      <c r="M39" s="192">
        <f t="shared" si="5"/>
        <v>0</v>
      </c>
      <c r="N39" s="195">
        <v>20</v>
      </c>
      <c r="O39" s="161">
        <v>32</v>
      </c>
      <c r="P39" s="160" t="s">
        <v>114</v>
      </c>
    </row>
    <row r="40" spans="1:16" s="16" customFormat="1" ht="22.5">
      <c r="A40" s="176" t="s">
        <v>225</v>
      </c>
      <c r="B40" s="176" t="s">
        <v>119</v>
      </c>
      <c r="C40" s="176" t="s">
        <v>208</v>
      </c>
      <c r="D40" s="65" t="s">
        <v>224</v>
      </c>
      <c r="E40" s="181" t="s">
        <v>223</v>
      </c>
      <c r="F40" s="176" t="s">
        <v>158</v>
      </c>
      <c r="G40" s="177">
        <v>21.96</v>
      </c>
      <c r="H40" s="178"/>
      <c r="I40" s="178">
        <f t="shared" si="3"/>
        <v>0</v>
      </c>
      <c r="J40" s="179">
        <v>0</v>
      </c>
      <c r="K40" s="177">
        <f t="shared" si="4"/>
        <v>0</v>
      </c>
      <c r="L40" s="179">
        <v>0</v>
      </c>
      <c r="M40" s="177">
        <f t="shared" si="5"/>
        <v>0</v>
      </c>
      <c r="N40" s="180">
        <v>20</v>
      </c>
      <c r="O40" s="159">
        <v>16</v>
      </c>
      <c r="P40" s="16" t="s">
        <v>114</v>
      </c>
    </row>
    <row r="41" spans="1:16" s="16" customFormat="1" ht="11.25">
      <c r="A41" s="189" t="s">
        <v>222</v>
      </c>
      <c r="B41" s="189" t="s">
        <v>125</v>
      </c>
      <c r="C41" s="189" t="s">
        <v>124</v>
      </c>
      <c r="D41" s="190" t="s">
        <v>221</v>
      </c>
      <c r="E41" s="191" t="s">
        <v>220</v>
      </c>
      <c r="F41" s="189" t="s">
        <v>158</v>
      </c>
      <c r="G41" s="192">
        <v>25.254</v>
      </c>
      <c r="H41" s="193"/>
      <c r="I41" s="193">
        <f t="shared" si="3"/>
        <v>0</v>
      </c>
      <c r="J41" s="194">
        <v>0.00011</v>
      </c>
      <c r="K41" s="192">
        <f t="shared" si="4"/>
        <v>0.0027779400000000004</v>
      </c>
      <c r="L41" s="194">
        <v>0</v>
      </c>
      <c r="M41" s="192">
        <f t="shared" si="5"/>
        <v>0</v>
      </c>
      <c r="N41" s="195">
        <v>20</v>
      </c>
      <c r="O41" s="161">
        <v>32</v>
      </c>
      <c r="P41" s="160" t="s">
        <v>114</v>
      </c>
    </row>
    <row r="42" spans="1:16" s="16" customFormat="1" ht="11.25">
      <c r="A42" s="176" t="s">
        <v>219</v>
      </c>
      <c r="B42" s="176" t="s">
        <v>119</v>
      </c>
      <c r="C42" s="176" t="s">
        <v>208</v>
      </c>
      <c r="D42" s="65" t="s">
        <v>218</v>
      </c>
      <c r="E42" s="181" t="s">
        <v>217</v>
      </c>
      <c r="F42" s="176" t="s">
        <v>158</v>
      </c>
      <c r="G42" s="177">
        <v>328.32</v>
      </c>
      <c r="H42" s="178"/>
      <c r="I42" s="178">
        <f t="shared" si="3"/>
        <v>0</v>
      </c>
      <c r="J42" s="179">
        <v>0.00019</v>
      </c>
      <c r="K42" s="177">
        <f t="shared" si="4"/>
        <v>0.0623808</v>
      </c>
      <c r="L42" s="179">
        <v>0</v>
      </c>
      <c r="M42" s="177">
        <f t="shared" si="5"/>
        <v>0</v>
      </c>
      <c r="N42" s="180">
        <v>20</v>
      </c>
      <c r="O42" s="159">
        <v>16</v>
      </c>
      <c r="P42" s="16" t="s">
        <v>114</v>
      </c>
    </row>
    <row r="43" spans="1:16" s="16" customFormat="1" ht="11.25">
      <c r="A43" s="189" t="s">
        <v>216</v>
      </c>
      <c r="B43" s="189" t="s">
        <v>125</v>
      </c>
      <c r="C43" s="189" t="s">
        <v>124</v>
      </c>
      <c r="D43" s="190" t="s">
        <v>211</v>
      </c>
      <c r="E43" s="191" t="s">
        <v>210</v>
      </c>
      <c r="F43" s="189" t="s">
        <v>158</v>
      </c>
      <c r="G43" s="192">
        <v>377.568</v>
      </c>
      <c r="H43" s="193"/>
      <c r="I43" s="193">
        <f t="shared" si="3"/>
        <v>0</v>
      </c>
      <c r="J43" s="194">
        <v>0.0019</v>
      </c>
      <c r="K43" s="192">
        <f t="shared" si="4"/>
        <v>0.7173792</v>
      </c>
      <c r="L43" s="194">
        <v>0</v>
      </c>
      <c r="M43" s="192">
        <f t="shared" si="5"/>
        <v>0</v>
      </c>
      <c r="N43" s="195">
        <v>20</v>
      </c>
      <c r="O43" s="161">
        <v>32</v>
      </c>
      <c r="P43" s="160" t="s">
        <v>114</v>
      </c>
    </row>
    <row r="44" spans="1:16" s="16" customFormat="1" ht="11.25">
      <c r="A44" s="176" t="s">
        <v>215</v>
      </c>
      <c r="B44" s="176" t="s">
        <v>119</v>
      </c>
      <c r="C44" s="176" t="s">
        <v>208</v>
      </c>
      <c r="D44" s="65" t="s">
        <v>214</v>
      </c>
      <c r="E44" s="181" t="s">
        <v>213</v>
      </c>
      <c r="F44" s="176" t="s">
        <v>158</v>
      </c>
      <c r="G44" s="177">
        <v>21.96</v>
      </c>
      <c r="H44" s="178"/>
      <c r="I44" s="178">
        <f t="shared" si="3"/>
        <v>0</v>
      </c>
      <c r="J44" s="179">
        <v>0.00019</v>
      </c>
      <c r="K44" s="177">
        <f t="shared" si="4"/>
        <v>0.004172400000000001</v>
      </c>
      <c r="L44" s="179">
        <v>0</v>
      </c>
      <c r="M44" s="177">
        <f t="shared" si="5"/>
        <v>0</v>
      </c>
      <c r="N44" s="180">
        <v>20</v>
      </c>
      <c r="O44" s="159">
        <v>16</v>
      </c>
      <c r="P44" s="16" t="s">
        <v>114</v>
      </c>
    </row>
    <row r="45" spans="1:16" s="16" customFormat="1" ht="11.25">
      <c r="A45" s="189" t="s">
        <v>212</v>
      </c>
      <c r="B45" s="189" t="s">
        <v>125</v>
      </c>
      <c r="C45" s="189" t="s">
        <v>124</v>
      </c>
      <c r="D45" s="190" t="s">
        <v>211</v>
      </c>
      <c r="E45" s="191" t="s">
        <v>210</v>
      </c>
      <c r="F45" s="189" t="s">
        <v>158</v>
      </c>
      <c r="G45" s="192">
        <v>25.254</v>
      </c>
      <c r="H45" s="193"/>
      <c r="I45" s="193">
        <f t="shared" si="3"/>
        <v>0</v>
      </c>
      <c r="J45" s="194">
        <v>0.0019</v>
      </c>
      <c r="K45" s="192">
        <f t="shared" si="4"/>
        <v>0.0479826</v>
      </c>
      <c r="L45" s="194">
        <v>0</v>
      </c>
      <c r="M45" s="192">
        <f t="shared" si="5"/>
        <v>0</v>
      </c>
      <c r="N45" s="195">
        <v>20</v>
      </c>
      <c r="O45" s="161">
        <v>32</v>
      </c>
      <c r="P45" s="160" t="s">
        <v>114</v>
      </c>
    </row>
    <row r="46" spans="1:16" s="16" customFormat="1" ht="11.25">
      <c r="A46" s="176" t="s">
        <v>209</v>
      </c>
      <c r="B46" s="176" t="s">
        <v>119</v>
      </c>
      <c r="C46" s="176" t="s">
        <v>208</v>
      </c>
      <c r="D46" s="65" t="s">
        <v>207</v>
      </c>
      <c r="E46" s="181" t="s">
        <v>206</v>
      </c>
      <c r="F46" s="176" t="s">
        <v>115</v>
      </c>
      <c r="G46" s="177">
        <v>0.921</v>
      </c>
      <c r="H46" s="178"/>
      <c r="I46" s="178">
        <f t="shared" si="3"/>
        <v>0</v>
      </c>
      <c r="J46" s="179">
        <v>0</v>
      </c>
      <c r="K46" s="177">
        <f t="shared" si="4"/>
        <v>0</v>
      </c>
      <c r="L46" s="179">
        <v>0</v>
      </c>
      <c r="M46" s="177">
        <f t="shared" si="5"/>
        <v>0</v>
      </c>
      <c r="N46" s="180">
        <v>20</v>
      </c>
      <c r="O46" s="159">
        <v>16</v>
      </c>
      <c r="P46" s="16" t="s">
        <v>114</v>
      </c>
    </row>
    <row r="47" spans="1:16" s="141" customFormat="1" ht="11.25">
      <c r="A47" s="171"/>
      <c r="B47" s="172" t="s">
        <v>61</v>
      </c>
      <c r="C47" s="171"/>
      <c r="D47" s="173" t="s">
        <v>187</v>
      </c>
      <c r="E47" s="188" t="s">
        <v>205</v>
      </c>
      <c r="F47" s="171"/>
      <c r="G47" s="171"/>
      <c r="H47" s="171"/>
      <c r="I47" s="174">
        <f>SUM(I48:I54)</f>
        <v>0</v>
      </c>
      <c r="J47" s="171"/>
      <c r="K47" s="175">
        <f>SUM(K48:K54)</f>
        <v>3.3280415999999997</v>
      </c>
      <c r="L47" s="171"/>
      <c r="M47" s="175">
        <f>SUM(M48:M54)</f>
        <v>0</v>
      </c>
      <c r="N47" s="171"/>
      <c r="P47" s="144" t="s">
        <v>130</v>
      </c>
    </row>
    <row r="48" spans="1:16" s="16" customFormat="1" ht="11.25">
      <c r="A48" s="176" t="s">
        <v>204</v>
      </c>
      <c r="B48" s="176" t="s">
        <v>119</v>
      </c>
      <c r="C48" s="176" t="s">
        <v>187</v>
      </c>
      <c r="D48" s="65" t="s">
        <v>203</v>
      </c>
      <c r="E48" s="181" t="s">
        <v>202</v>
      </c>
      <c r="F48" s="176" t="s">
        <v>158</v>
      </c>
      <c r="G48" s="177">
        <v>164.16</v>
      </c>
      <c r="H48" s="178"/>
      <c r="I48" s="178">
        <f aca="true" t="shared" si="6" ref="I48:I54">ROUND(G48*H48,2)</f>
        <v>0</v>
      </c>
      <c r="J48" s="179">
        <v>0.00012</v>
      </c>
      <c r="K48" s="177">
        <f aca="true" t="shared" si="7" ref="K48:K54">G48*J48</f>
        <v>0.0196992</v>
      </c>
      <c r="L48" s="179">
        <v>0</v>
      </c>
      <c r="M48" s="177">
        <f aca="true" t="shared" si="8" ref="M48:M54">G48*L48</f>
        <v>0</v>
      </c>
      <c r="N48" s="180">
        <v>20</v>
      </c>
      <c r="O48" s="159">
        <v>16</v>
      </c>
      <c r="P48" s="16" t="s">
        <v>114</v>
      </c>
    </row>
    <row r="49" spans="1:16" s="16" customFormat="1" ht="11.25">
      <c r="A49" s="176" t="s">
        <v>201</v>
      </c>
      <c r="B49" s="176" t="s">
        <v>119</v>
      </c>
      <c r="C49" s="176" t="s">
        <v>187</v>
      </c>
      <c r="D49" s="65" t="s">
        <v>200</v>
      </c>
      <c r="E49" s="181" t="s">
        <v>199</v>
      </c>
      <c r="F49" s="176" t="s">
        <v>158</v>
      </c>
      <c r="G49" s="177">
        <v>82.08</v>
      </c>
      <c r="H49" s="178"/>
      <c r="I49" s="178">
        <f t="shared" si="6"/>
        <v>0</v>
      </c>
      <c r="J49" s="179">
        <v>0.00024</v>
      </c>
      <c r="K49" s="177">
        <f t="shared" si="7"/>
        <v>0.0196992</v>
      </c>
      <c r="L49" s="179">
        <v>0</v>
      </c>
      <c r="M49" s="177">
        <f t="shared" si="8"/>
        <v>0</v>
      </c>
      <c r="N49" s="180">
        <v>20</v>
      </c>
      <c r="O49" s="159">
        <v>16</v>
      </c>
      <c r="P49" s="16" t="s">
        <v>114</v>
      </c>
    </row>
    <row r="50" spans="1:16" s="16" customFormat="1" ht="11.25">
      <c r="A50" s="176" t="s">
        <v>198</v>
      </c>
      <c r="B50" s="176" t="s">
        <v>119</v>
      </c>
      <c r="C50" s="176" t="s">
        <v>187</v>
      </c>
      <c r="D50" s="65" t="s">
        <v>197</v>
      </c>
      <c r="E50" s="181" t="s">
        <v>196</v>
      </c>
      <c r="F50" s="176" t="s">
        <v>158</v>
      </c>
      <c r="G50" s="177">
        <v>82.08</v>
      </c>
      <c r="H50" s="178"/>
      <c r="I50" s="178">
        <f t="shared" si="6"/>
        <v>0</v>
      </c>
      <c r="J50" s="179">
        <v>0.00035</v>
      </c>
      <c r="K50" s="177">
        <f t="shared" si="7"/>
        <v>0.028728</v>
      </c>
      <c r="L50" s="179">
        <v>0</v>
      </c>
      <c r="M50" s="177">
        <f t="shared" si="8"/>
        <v>0</v>
      </c>
      <c r="N50" s="180">
        <v>20</v>
      </c>
      <c r="O50" s="159">
        <v>16</v>
      </c>
      <c r="P50" s="16" t="s">
        <v>114</v>
      </c>
    </row>
    <row r="51" spans="1:16" s="16" customFormat="1" ht="11.25">
      <c r="A51" s="189" t="s">
        <v>195</v>
      </c>
      <c r="B51" s="189" t="s">
        <v>125</v>
      </c>
      <c r="C51" s="189" t="s">
        <v>124</v>
      </c>
      <c r="D51" s="190" t="s">
        <v>190</v>
      </c>
      <c r="E51" s="191" t="s">
        <v>189</v>
      </c>
      <c r="F51" s="189" t="s">
        <v>158</v>
      </c>
      <c r="G51" s="192">
        <v>656.64</v>
      </c>
      <c r="H51" s="193"/>
      <c r="I51" s="193">
        <f t="shared" si="6"/>
        <v>0</v>
      </c>
      <c r="J51" s="194">
        <v>0.0048</v>
      </c>
      <c r="K51" s="192">
        <f t="shared" si="7"/>
        <v>3.1518719999999996</v>
      </c>
      <c r="L51" s="194">
        <v>0</v>
      </c>
      <c r="M51" s="192">
        <f t="shared" si="8"/>
        <v>0</v>
      </c>
      <c r="N51" s="195">
        <v>20</v>
      </c>
      <c r="O51" s="161">
        <v>32</v>
      </c>
      <c r="P51" s="160" t="s">
        <v>114</v>
      </c>
    </row>
    <row r="52" spans="1:16" s="16" customFormat="1" ht="11.25">
      <c r="A52" s="176" t="s">
        <v>194</v>
      </c>
      <c r="B52" s="176" t="s">
        <v>119</v>
      </c>
      <c r="C52" s="176" t="s">
        <v>187</v>
      </c>
      <c r="D52" s="65" t="s">
        <v>193</v>
      </c>
      <c r="E52" s="181" t="s">
        <v>192</v>
      </c>
      <c r="F52" s="176" t="s">
        <v>158</v>
      </c>
      <c r="G52" s="177">
        <v>21.96</v>
      </c>
      <c r="H52" s="178"/>
      <c r="I52" s="178">
        <f t="shared" si="6"/>
        <v>0</v>
      </c>
      <c r="J52" s="179">
        <v>0.00012</v>
      </c>
      <c r="K52" s="177">
        <f t="shared" si="7"/>
        <v>0.0026352000000000003</v>
      </c>
      <c r="L52" s="179">
        <v>0</v>
      </c>
      <c r="M52" s="177">
        <f t="shared" si="8"/>
        <v>0</v>
      </c>
      <c r="N52" s="180">
        <v>20</v>
      </c>
      <c r="O52" s="159">
        <v>16</v>
      </c>
      <c r="P52" s="16" t="s">
        <v>114</v>
      </c>
    </row>
    <row r="53" spans="1:16" s="16" customFormat="1" ht="11.25">
      <c r="A53" s="189" t="s">
        <v>191</v>
      </c>
      <c r="B53" s="189" t="s">
        <v>125</v>
      </c>
      <c r="C53" s="189" t="s">
        <v>124</v>
      </c>
      <c r="D53" s="190" t="s">
        <v>190</v>
      </c>
      <c r="E53" s="191" t="s">
        <v>189</v>
      </c>
      <c r="F53" s="189" t="s">
        <v>158</v>
      </c>
      <c r="G53" s="192">
        <v>21.96</v>
      </c>
      <c r="H53" s="193"/>
      <c r="I53" s="193">
        <f t="shared" si="6"/>
        <v>0</v>
      </c>
      <c r="J53" s="194">
        <v>0.0048</v>
      </c>
      <c r="K53" s="192">
        <f t="shared" si="7"/>
        <v>0.105408</v>
      </c>
      <c r="L53" s="194">
        <v>0</v>
      </c>
      <c r="M53" s="192">
        <f t="shared" si="8"/>
        <v>0</v>
      </c>
      <c r="N53" s="195">
        <v>20</v>
      </c>
      <c r="O53" s="161">
        <v>32</v>
      </c>
      <c r="P53" s="160" t="s">
        <v>114</v>
      </c>
    </row>
    <row r="54" spans="1:16" s="16" customFormat="1" ht="11.25">
      <c r="A54" s="176" t="s">
        <v>188</v>
      </c>
      <c r="B54" s="176" t="s">
        <v>119</v>
      </c>
      <c r="C54" s="176" t="s">
        <v>187</v>
      </c>
      <c r="D54" s="65" t="s">
        <v>186</v>
      </c>
      <c r="E54" s="181" t="s">
        <v>185</v>
      </c>
      <c r="F54" s="176" t="s">
        <v>115</v>
      </c>
      <c r="G54" s="177">
        <v>3.328</v>
      </c>
      <c r="H54" s="178"/>
      <c r="I54" s="178">
        <f t="shared" si="6"/>
        <v>0</v>
      </c>
      <c r="J54" s="179">
        <v>0</v>
      </c>
      <c r="K54" s="177">
        <f t="shared" si="7"/>
        <v>0</v>
      </c>
      <c r="L54" s="179">
        <v>0</v>
      </c>
      <c r="M54" s="177">
        <f t="shared" si="8"/>
        <v>0</v>
      </c>
      <c r="N54" s="180">
        <v>20</v>
      </c>
      <c r="O54" s="159">
        <v>16</v>
      </c>
      <c r="P54" s="16" t="s">
        <v>114</v>
      </c>
    </row>
    <row r="55" spans="1:16" s="141" customFormat="1" ht="11.25">
      <c r="A55" s="171"/>
      <c r="B55" s="172" t="s">
        <v>61</v>
      </c>
      <c r="C55" s="171"/>
      <c r="D55" s="173" t="s">
        <v>184</v>
      </c>
      <c r="E55" s="188" t="s">
        <v>183</v>
      </c>
      <c r="F55" s="171"/>
      <c r="G55" s="171"/>
      <c r="H55" s="171"/>
      <c r="I55" s="174">
        <f>I56</f>
        <v>0</v>
      </c>
      <c r="J55" s="171"/>
      <c r="K55" s="175">
        <f>K56</f>
        <v>0</v>
      </c>
      <c r="L55" s="171"/>
      <c r="M55" s="175">
        <f>M56</f>
        <v>0</v>
      </c>
      <c r="N55" s="171"/>
      <c r="P55" s="144" t="s">
        <v>130</v>
      </c>
    </row>
    <row r="56" spans="1:16" s="16" customFormat="1" ht="11.25">
      <c r="A56" s="176" t="s">
        <v>182</v>
      </c>
      <c r="B56" s="176" t="s">
        <v>119</v>
      </c>
      <c r="C56" s="176" t="s">
        <v>181</v>
      </c>
      <c r="D56" s="65" t="s">
        <v>180</v>
      </c>
      <c r="E56" s="181" t="s">
        <v>179</v>
      </c>
      <c r="F56" s="176" t="s">
        <v>178</v>
      </c>
      <c r="G56" s="177">
        <v>1</v>
      </c>
      <c r="H56" s="178"/>
      <c r="I56" s="178">
        <f>ROUND(G56*H56,2)</f>
        <v>0</v>
      </c>
      <c r="J56" s="179">
        <v>0</v>
      </c>
      <c r="K56" s="177">
        <f>G56*J56</f>
        <v>0</v>
      </c>
      <c r="L56" s="179">
        <v>0</v>
      </c>
      <c r="M56" s="177">
        <f>G56*L56</f>
        <v>0</v>
      </c>
      <c r="N56" s="180">
        <v>20</v>
      </c>
      <c r="O56" s="159">
        <v>16</v>
      </c>
      <c r="P56" s="16" t="s">
        <v>114</v>
      </c>
    </row>
    <row r="57" spans="1:16" s="141" customFormat="1" ht="11.25">
      <c r="A57" s="171"/>
      <c r="B57" s="172" t="s">
        <v>61</v>
      </c>
      <c r="C57" s="171"/>
      <c r="D57" s="173" t="s">
        <v>152</v>
      </c>
      <c r="E57" s="188" t="s">
        <v>177</v>
      </c>
      <c r="F57" s="171"/>
      <c r="G57" s="171"/>
      <c r="H57" s="171"/>
      <c r="I57" s="174">
        <f>SUM(I58:I65)</f>
        <v>0</v>
      </c>
      <c r="J57" s="171"/>
      <c r="K57" s="175">
        <f>SUM(K58:K65)</f>
        <v>2.24213976</v>
      </c>
      <c r="L57" s="171"/>
      <c r="M57" s="175">
        <f>SUM(M58:M65)</f>
        <v>0</v>
      </c>
      <c r="N57" s="171"/>
      <c r="P57" s="144" t="s">
        <v>130</v>
      </c>
    </row>
    <row r="58" spans="1:16" s="16" customFormat="1" ht="11.25">
      <c r="A58" s="176" t="s">
        <v>176</v>
      </c>
      <c r="B58" s="176" t="s">
        <v>119</v>
      </c>
      <c r="C58" s="176" t="s">
        <v>152</v>
      </c>
      <c r="D58" s="65" t="s">
        <v>175</v>
      </c>
      <c r="E58" s="181" t="s">
        <v>174</v>
      </c>
      <c r="F58" s="176" t="s">
        <v>158</v>
      </c>
      <c r="G58" s="177">
        <v>46.603</v>
      </c>
      <c r="H58" s="178"/>
      <c r="I58" s="178">
        <f aca="true" t="shared" si="9" ref="I58:I65">ROUND(G58*H58,2)</f>
        <v>0</v>
      </c>
      <c r="J58" s="179">
        <v>0.01421</v>
      </c>
      <c r="K58" s="177">
        <f aca="true" t="shared" si="10" ref="K58:K65">G58*J58</f>
        <v>0.6622286300000001</v>
      </c>
      <c r="L58" s="179">
        <v>0</v>
      </c>
      <c r="M58" s="177">
        <f aca="true" t="shared" si="11" ref="M58:M65">G58*L58</f>
        <v>0</v>
      </c>
      <c r="N58" s="180">
        <v>20</v>
      </c>
      <c r="O58" s="159">
        <v>16</v>
      </c>
      <c r="P58" s="16" t="s">
        <v>114</v>
      </c>
    </row>
    <row r="59" spans="1:16" s="16" customFormat="1" ht="22.5">
      <c r="A59" s="176" t="s">
        <v>173</v>
      </c>
      <c r="B59" s="176" t="s">
        <v>119</v>
      </c>
      <c r="C59" s="176" t="s">
        <v>152</v>
      </c>
      <c r="D59" s="65" t="s">
        <v>172</v>
      </c>
      <c r="E59" s="181" t="s">
        <v>171</v>
      </c>
      <c r="F59" s="176" t="s">
        <v>158</v>
      </c>
      <c r="G59" s="177">
        <v>6.975</v>
      </c>
      <c r="H59" s="178"/>
      <c r="I59" s="178">
        <f t="shared" si="9"/>
        <v>0</v>
      </c>
      <c r="J59" s="179">
        <v>0.01421</v>
      </c>
      <c r="K59" s="177">
        <f t="shared" si="10"/>
        <v>0.09911475</v>
      </c>
      <c r="L59" s="179">
        <v>0</v>
      </c>
      <c r="M59" s="177">
        <f t="shared" si="11"/>
        <v>0</v>
      </c>
      <c r="N59" s="180">
        <v>20</v>
      </c>
      <c r="O59" s="159">
        <v>16</v>
      </c>
      <c r="P59" s="16" t="s">
        <v>114</v>
      </c>
    </row>
    <row r="60" spans="1:16" s="16" customFormat="1" ht="11.25">
      <c r="A60" s="176" t="s">
        <v>170</v>
      </c>
      <c r="B60" s="176" t="s">
        <v>119</v>
      </c>
      <c r="C60" s="176" t="s">
        <v>152</v>
      </c>
      <c r="D60" s="65" t="s">
        <v>169</v>
      </c>
      <c r="E60" s="181" t="s">
        <v>168</v>
      </c>
      <c r="F60" s="176" t="s">
        <v>158</v>
      </c>
      <c r="G60" s="177">
        <v>15.768</v>
      </c>
      <c r="H60" s="178"/>
      <c r="I60" s="178">
        <f t="shared" si="9"/>
        <v>0</v>
      </c>
      <c r="J60" s="179">
        <v>0.01878</v>
      </c>
      <c r="K60" s="177">
        <f t="shared" si="10"/>
        <v>0.29612304000000006</v>
      </c>
      <c r="L60" s="179">
        <v>0</v>
      </c>
      <c r="M60" s="177">
        <f t="shared" si="11"/>
        <v>0</v>
      </c>
      <c r="N60" s="180">
        <v>20</v>
      </c>
      <c r="O60" s="159">
        <v>16</v>
      </c>
      <c r="P60" s="16" t="s">
        <v>114</v>
      </c>
    </row>
    <row r="61" spans="1:16" s="16" customFormat="1" ht="11.25">
      <c r="A61" s="176" t="s">
        <v>167</v>
      </c>
      <c r="B61" s="176" t="s">
        <v>119</v>
      </c>
      <c r="C61" s="176" t="s">
        <v>152</v>
      </c>
      <c r="D61" s="65" t="s">
        <v>166</v>
      </c>
      <c r="E61" s="181" t="s">
        <v>165</v>
      </c>
      <c r="F61" s="176" t="s">
        <v>158</v>
      </c>
      <c r="G61" s="177">
        <v>2.511</v>
      </c>
      <c r="H61" s="178"/>
      <c r="I61" s="178">
        <f t="shared" si="9"/>
        <v>0</v>
      </c>
      <c r="J61" s="179">
        <v>0.01878</v>
      </c>
      <c r="K61" s="177">
        <f t="shared" si="10"/>
        <v>0.047156580000000003</v>
      </c>
      <c r="L61" s="179">
        <v>0</v>
      </c>
      <c r="M61" s="177">
        <f t="shared" si="11"/>
        <v>0</v>
      </c>
      <c r="N61" s="180">
        <v>20</v>
      </c>
      <c r="O61" s="159">
        <v>16</v>
      </c>
      <c r="P61" s="16" t="s">
        <v>114</v>
      </c>
    </row>
    <row r="62" spans="1:16" s="16" customFormat="1" ht="11.25">
      <c r="A62" s="176" t="s">
        <v>164</v>
      </c>
      <c r="B62" s="176" t="s">
        <v>119</v>
      </c>
      <c r="C62" s="176" t="s">
        <v>152</v>
      </c>
      <c r="D62" s="65" t="s">
        <v>163</v>
      </c>
      <c r="E62" s="181" t="s">
        <v>162</v>
      </c>
      <c r="F62" s="176" t="s">
        <v>158</v>
      </c>
      <c r="G62" s="177">
        <v>30.66</v>
      </c>
      <c r="H62" s="178"/>
      <c r="I62" s="178">
        <f t="shared" si="9"/>
        <v>0</v>
      </c>
      <c r="J62" s="179">
        <v>0.03132</v>
      </c>
      <c r="K62" s="177">
        <f t="shared" si="10"/>
        <v>0.9602712</v>
      </c>
      <c r="L62" s="179">
        <v>0</v>
      </c>
      <c r="M62" s="177">
        <f t="shared" si="11"/>
        <v>0</v>
      </c>
      <c r="N62" s="180">
        <v>20</v>
      </c>
      <c r="O62" s="159">
        <v>16</v>
      </c>
      <c r="P62" s="16" t="s">
        <v>114</v>
      </c>
    </row>
    <row r="63" spans="1:16" s="16" customFormat="1" ht="11.25">
      <c r="A63" s="176" t="s">
        <v>161</v>
      </c>
      <c r="B63" s="176" t="s">
        <v>119</v>
      </c>
      <c r="C63" s="176" t="s">
        <v>152</v>
      </c>
      <c r="D63" s="65" t="s">
        <v>160</v>
      </c>
      <c r="E63" s="181" t="s">
        <v>159</v>
      </c>
      <c r="F63" s="176" t="s">
        <v>158</v>
      </c>
      <c r="G63" s="177">
        <v>4.883</v>
      </c>
      <c r="H63" s="178"/>
      <c r="I63" s="178">
        <f t="shared" si="9"/>
        <v>0</v>
      </c>
      <c r="J63" s="179">
        <v>0.03132</v>
      </c>
      <c r="K63" s="177">
        <f t="shared" si="10"/>
        <v>0.15293556</v>
      </c>
      <c r="L63" s="179">
        <v>0</v>
      </c>
      <c r="M63" s="177">
        <f t="shared" si="11"/>
        <v>0</v>
      </c>
      <c r="N63" s="180">
        <v>20</v>
      </c>
      <c r="O63" s="159">
        <v>16</v>
      </c>
      <c r="P63" s="16" t="s">
        <v>114</v>
      </c>
    </row>
    <row r="64" spans="1:16" s="16" customFormat="1" ht="11.25">
      <c r="A64" s="176" t="s">
        <v>157</v>
      </c>
      <c r="B64" s="176" t="s">
        <v>119</v>
      </c>
      <c r="C64" s="176" t="s">
        <v>152</v>
      </c>
      <c r="D64" s="65" t="s">
        <v>156</v>
      </c>
      <c r="E64" s="181" t="s">
        <v>155</v>
      </c>
      <c r="F64" s="176" t="s">
        <v>154</v>
      </c>
      <c r="G64" s="177">
        <v>1</v>
      </c>
      <c r="H64" s="178"/>
      <c r="I64" s="178">
        <f t="shared" si="9"/>
        <v>0</v>
      </c>
      <c r="J64" s="179">
        <v>0.02431</v>
      </c>
      <c r="K64" s="177">
        <f t="shared" si="10"/>
        <v>0.02431</v>
      </c>
      <c r="L64" s="179">
        <v>0</v>
      </c>
      <c r="M64" s="177">
        <f t="shared" si="11"/>
        <v>0</v>
      </c>
      <c r="N64" s="180">
        <v>20</v>
      </c>
      <c r="O64" s="159">
        <v>16</v>
      </c>
      <c r="P64" s="16" t="s">
        <v>114</v>
      </c>
    </row>
    <row r="65" spans="1:16" s="16" customFormat="1" ht="11.25">
      <c r="A65" s="176" t="s">
        <v>153</v>
      </c>
      <c r="B65" s="176" t="s">
        <v>119</v>
      </c>
      <c r="C65" s="176" t="s">
        <v>152</v>
      </c>
      <c r="D65" s="65" t="s">
        <v>151</v>
      </c>
      <c r="E65" s="181" t="s">
        <v>150</v>
      </c>
      <c r="F65" s="176" t="s">
        <v>115</v>
      </c>
      <c r="G65" s="177">
        <v>2.242</v>
      </c>
      <c r="H65" s="178"/>
      <c r="I65" s="178">
        <f t="shared" si="9"/>
        <v>0</v>
      </c>
      <c r="J65" s="179">
        <v>0</v>
      </c>
      <c r="K65" s="177">
        <f t="shared" si="10"/>
        <v>0</v>
      </c>
      <c r="L65" s="179">
        <v>0</v>
      </c>
      <c r="M65" s="177">
        <f t="shared" si="11"/>
        <v>0</v>
      </c>
      <c r="N65" s="180">
        <v>20</v>
      </c>
      <c r="O65" s="159">
        <v>16</v>
      </c>
      <c r="P65" s="16" t="s">
        <v>114</v>
      </c>
    </row>
    <row r="66" spans="1:16" s="141" customFormat="1" ht="11.25">
      <c r="A66" s="171"/>
      <c r="B66" s="172" t="s">
        <v>61</v>
      </c>
      <c r="C66" s="171"/>
      <c r="D66" s="173" t="s">
        <v>134</v>
      </c>
      <c r="E66" s="188" t="s">
        <v>149</v>
      </c>
      <c r="F66" s="171"/>
      <c r="G66" s="171"/>
      <c r="H66" s="171"/>
      <c r="I66" s="174">
        <f>SUM(I67:I71)</f>
        <v>0</v>
      </c>
      <c r="J66" s="171"/>
      <c r="K66" s="175">
        <f>SUM(K67:K71)</f>
        <v>0.49079100000000003</v>
      </c>
      <c r="L66" s="171"/>
      <c r="M66" s="175">
        <f>SUM(M67:M71)</f>
        <v>0.12439199999999999</v>
      </c>
      <c r="N66" s="171"/>
      <c r="P66" s="144" t="s">
        <v>130</v>
      </c>
    </row>
    <row r="67" spans="1:16" s="16" customFormat="1" ht="11.25">
      <c r="A67" s="176" t="s">
        <v>148</v>
      </c>
      <c r="B67" s="176" t="s">
        <v>119</v>
      </c>
      <c r="C67" s="176" t="s">
        <v>134</v>
      </c>
      <c r="D67" s="65" t="s">
        <v>147</v>
      </c>
      <c r="E67" s="181" t="s">
        <v>146</v>
      </c>
      <c r="F67" s="176" t="s">
        <v>121</v>
      </c>
      <c r="G67" s="177">
        <v>14</v>
      </c>
      <c r="H67" s="178"/>
      <c r="I67" s="178">
        <f>ROUND(G67*H67,2)</f>
        <v>0</v>
      </c>
      <c r="J67" s="179">
        <v>0.0024</v>
      </c>
      <c r="K67" s="177">
        <f>G67*J67</f>
        <v>0.0336</v>
      </c>
      <c r="L67" s="179">
        <v>0</v>
      </c>
      <c r="M67" s="177">
        <f>G67*L67</f>
        <v>0</v>
      </c>
      <c r="N67" s="180">
        <v>20</v>
      </c>
      <c r="O67" s="159">
        <v>16</v>
      </c>
      <c r="P67" s="16" t="s">
        <v>114</v>
      </c>
    </row>
    <row r="68" spans="1:16" s="16" customFormat="1" ht="11.25">
      <c r="A68" s="176" t="s">
        <v>145</v>
      </c>
      <c r="B68" s="176" t="s">
        <v>119</v>
      </c>
      <c r="C68" s="176" t="s">
        <v>134</v>
      </c>
      <c r="D68" s="65" t="s">
        <v>144</v>
      </c>
      <c r="E68" s="181" t="s">
        <v>143</v>
      </c>
      <c r="F68" s="176" t="s">
        <v>136</v>
      </c>
      <c r="G68" s="177">
        <v>87.6</v>
      </c>
      <c r="H68" s="178"/>
      <c r="I68" s="178">
        <f>ROUND(G68*H68,2)</f>
        <v>0</v>
      </c>
      <c r="J68" s="179">
        <v>0</v>
      </c>
      <c r="K68" s="177">
        <f>G68*J68</f>
        <v>0</v>
      </c>
      <c r="L68" s="179">
        <v>0.00142</v>
      </c>
      <c r="M68" s="177">
        <f>G68*L68</f>
        <v>0.12439199999999999</v>
      </c>
      <c r="N68" s="180">
        <v>20</v>
      </c>
      <c r="O68" s="159">
        <v>16</v>
      </c>
      <c r="P68" s="16" t="s">
        <v>114</v>
      </c>
    </row>
    <row r="69" spans="1:16" s="16" customFormat="1" ht="11.25">
      <c r="A69" s="176" t="s">
        <v>142</v>
      </c>
      <c r="B69" s="176" t="s">
        <v>119</v>
      </c>
      <c r="C69" s="176" t="s">
        <v>134</v>
      </c>
      <c r="D69" s="65" t="s">
        <v>141</v>
      </c>
      <c r="E69" s="181" t="s">
        <v>140</v>
      </c>
      <c r="F69" s="176" t="s">
        <v>136</v>
      </c>
      <c r="G69" s="177">
        <v>87.6</v>
      </c>
      <c r="H69" s="178"/>
      <c r="I69" s="178">
        <f>ROUND(G69*H69,2)</f>
        <v>0</v>
      </c>
      <c r="J69" s="179">
        <v>0.00413</v>
      </c>
      <c r="K69" s="177">
        <f>G69*J69</f>
        <v>0.361788</v>
      </c>
      <c r="L69" s="179">
        <v>0</v>
      </c>
      <c r="M69" s="177">
        <f>G69*L69</f>
        <v>0</v>
      </c>
      <c r="N69" s="180">
        <v>20</v>
      </c>
      <c r="O69" s="159">
        <v>16</v>
      </c>
      <c r="P69" s="16" t="s">
        <v>114</v>
      </c>
    </row>
    <row r="70" spans="1:16" s="16" customFormat="1" ht="22.5">
      <c r="A70" s="176" t="s">
        <v>139</v>
      </c>
      <c r="B70" s="176" t="s">
        <v>119</v>
      </c>
      <c r="C70" s="176" t="s">
        <v>134</v>
      </c>
      <c r="D70" s="65" t="s">
        <v>138</v>
      </c>
      <c r="E70" s="181" t="s">
        <v>137</v>
      </c>
      <c r="F70" s="176" t="s">
        <v>136</v>
      </c>
      <c r="G70" s="177">
        <v>23.1</v>
      </c>
      <c r="H70" s="178"/>
      <c r="I70" s="178">
        <f>ROUND(G70*H70,2)</f>
        <v>0</v>
      </c>
      <c r="J70" s="179">
        <v>0.00413</v>
      </c>
      <c r="K70" s="177">
        <f>G70*J70</f>
        <v>0.095403</v>
      </c>
      <c r="L70" s="179">
        <v>0</v>
      </c>
      <c r="M70" s="177">
        <f>G70*L70</f>
        <v>0</v>
      </c>
      <c r="N70" s="180">
        <v>20</v>
      </c>
      <c r="O70" s="159">
        <v>16</v>
      </c>
      <c r="P70" s="16" t="s">
        <v>114</v>
      </c>
    </row>
    <row r="71" spans="1:16" s="16" customFormat="1" ht="11.25">
      <c r="A71" s="176" t="s">
        <v>135</v>
      </c>
      <c r="B71" s="176" t="s">
        <v>119</v>
      </c>
      <c r="C71" s="176" t="s">
        <v>134</v>
      </c>
      <c r="D71" s="65" t="s">
        <v>133</v>
      </c>
      <c r="E71" s="181" t="s">
        <v>132</v>
      </c>
      <c r="F71" s="176" t="s">
        <v>115</v>
      </c>
      <c r="G71" s="177">
        <v>0.491</v>
      </c>
      <c r="H71" s="178"/>
      <c r="I71" s="178">
        <f>ROUND(G71*H71,2)</f>
        <v>0</v>
      </c>
      <c r="J71" s="179">
        <v>0</v>
      </c>
      <c r="K71" s="177">
        <f>G71*J71</f>
        <v>0</v>
      </c>
      <c r="L71" s="179">
        <v>0</v>
      </c>
      <c r="M71" s="177">
        <f>G71*L71</f>
        <v>0</v>
      </c>
      <c r="N71" s="180">
        <v>20</v>
      </c>
      <c r="O71" s="159">
        <v>16</v>
      </c>
      <c r="P71" s="16" t="s">
        <v>114</v>
      </c>
    </row>
    <row r="72" spans="1:16" s="141" customFormat="1" ht="11.25">
      <c r="A72" s="171"/>
      <c r="B72" s="172" t="s">
        <v>61</v>
      </c>
      <c r="C72" s="171"/>
      <c r="D72" s="173" t="s">
        <v>118</v>
      </c>
      <c r="E72" s="188" t="s">
        <v>131</v>
      </c>
      <c r="F72" s="171"/>
      <c r="G72" s="171"/>
      <c r="H72" s="171"/>
      <c r="I72" s="174">
        <f>SUM(I73:I75)</f>
        <v>0</v>
      </c>
      <c r="J72" s="171"/>
      <c r="K72" s="175">
        <f>SUM(K73:K75)</f>
        <v>0.0112</v>
      </c>
      <c r="L72" s="171"/>
      <c r="M72" s="175">
        <f>SUM(M73:M75)</f>
        <v>0</v>
      </c>
      <c r="N72" s="171"/>
      <c r="P72" s="144" t="s">
        <v>130</v>
      </c>
    </row>
    <row r="73" spans="1:16" s="16" customFormat="1" ht="11.25">
      <c r="A73" s="176" t="s">
        <v>129</v>
      </c>
      <c r="B73" s="176" t="s">
        <v>119</v>
      </c>
      <c r="C73" s="176" t="s">
        <v>118</v>
      </c>
      <c r="D73" s="65" t="s">
        <v>128</v>
      </c>
      <c r="E73" s="181" t="s">
        <v>127</v>
      </c>
      <c r="F73" s="176" t="s">
        <v>121</v>
      </c>
      <c r="G73" s="177">
        <v>2</v>
      </c>
      <c r="H73" s="178"/>
      <c r="I73" s="178">
        <f>ROUND(G73*H73,2)</f>
        <v>0</v>
      </c>
      <c r="J73" s="179">
        <v>0</v>
      </c>
      <c r="K73" s="177">
        <f>G73*J73</f>
        <v>0</v>
      </c>
      <c r="L73" s="179">
        <v>0</v>
      </c>
      <c r="M73" s="177">
        <f>G73*L73</f>
        <v>0</v>
      </c>
      <c r="N73" s="180">
        <v>20</v>
      </c>
      <c r="O73" s="159">
        <v>16</v>
      </c>
      <c r="P73" s="16" t="s">
        <v>114</v>
      </c>
    </row>
    <row r="74" spans="1:16" s="16" customFormat="1" ht="11.25">
      <c r="A74" s="189" t="s">
        <v>126</v>
      </c>
      <c r="B74" s="189" t="s">
        <v>125</v>
      </c>
      <c r="C74" s="189" t="s">
        <v>124</v>
      </c>
      <c r="D74" s="190" t="s">
        <v>123</v>
      </c>
      <c r="E74" s="191" t="s">
        <v>122</v>
      </c>
      <c r="F74" s="189" t="s">
        <v>121</v>
      </c>
      <c r="G74" s="192">
        <v>2</v>
      </c>
      <c r="H74" s="193"/>
      <c r="I74" s="193">
        <f>ROUND(G74*H74,2)</f>
        <v>0</v>
      </c>
      <c r="J74" s="194">
        <v>0.0056</v>
      </c>
      <c r="K74" s="192">
        <f>G74*J74</f>
        <v>0.0112</v>
      </c>
      <c r="L74" s="194">
        <v>0</v>
      </c>
      <c r="M74" s="192">
        <f>G74*L74</f>
        <v>0</v>
      </c>
      <c r="N74" s="195">
        <v>20</v>
      </c>
      <c r="O74" s="161">
        <v>32</v>
      </c>
      <c r="P74" s="160" t="s">
        <v>114</v>
      </c>
    </row>
    <row r="75" spans="1:16" s="16" customFormat="1" ht="11.25">
      <c r="A75" s="176" t="s">
        <v>120</v>
      </c>
      <c r="B75" s="176" t="s">
        <v>119</v>
      </c>
      <c r="C75" s="176" t="s">
        <v>118</v>
      </c>
      <c r="D75" s="65" t="s">
        <v>117</v>
      </c>
      <c r="E75" s="181" t="s">
        <v>116</v>
      </c>
      <c r="F75" s="176" t="s">
        <v>115</v>
      </c>
      <c r="G75" s="177">
        <v>0.011</v>
      </c>
      <c r="H75" s="178"/>
      <c r="I75" s="178">
        <f>ROUND(G75*H75,2)</f>
        <v>0</v>
      </c>
      <c r="J75" s="179">
        <v>0</v>
      </c>
      <c r="K75" s="177">
        <f>G75*J75</f>
        <v>0</v>
      </c>
      <c r="L75" s="179">
        <v>0</v>
      </c>
      <c r="M75" s="177">
        <f>G75*L75</f>
        <v>0</v>
      </c>
      <c r="N75" s="180">
        <v>20</v>
      </c>
      <c r="O75" s="159">
        <v>16</v>
      </c>
      <c r="P75" s="16" t="s">
        <v>114</v>
      </c>
    </row>
    <row r="76" spans="5:13" s="137" customFormat="1" ht="12.75" customHeight="1">
      <c r="E76" s="140" t="s">
        <v>100</v>
      </c>
      <c r="I76" s="139">
        <f>I14+I30</f>
        <v>0</v>
      </c>
      <c r="K76" s="138">
        <f>K14+K30</f>
        <v>7.0082282000000005</v>
      </c>
      <c r="M76" s="138">
        <f>M14+M30</f>
        <v>6.949167</v>
      </c>
    </row>
  </sheetData>
  <sheetProtection/>
  <printOptions horizontalCentered="1"/>
  <pageMargins left="0.31496062992125984" right="0.2362204724409449" top="0.5905511811023623" bottom="0.72" header="0" footer="0"/>
  <pageSetup fitToHeight="999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02"/>
  <sheetViews>
    <sheetView showGridLines="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14.28125" style="1" customWidth="1"/>
    <col min="2" max="2" width="35.7109375" style="1" customWidth="1"/>
    <col min="3" max="3" width="11.7109375" style="1" customWidth="1"/>
    <col min="4" max="4" width="11.57421875" style="1" customWidth="1"/>
    <col min="5" max="5" width="11.7109375" style="1" customWidth="1"/>
    <col min="6" max="6" width="11.8515625" style="1" customWidth="1"/>
    <col min="7" max="9" width="11.7109375" style="1" customWidth="1"/>
    <col min="10" max="10" width="11.57421875" style="1" customWidth="1"/>
    <col min="11" max="11" width="11.7109375" style="1" customWidth="1"/>
    <col min="12" max="12" width="11.57421875" style="1" customWidth="1"/>
    <col min="13" max="13" width="11.8515625" style="1" customWidth="1"/>
    <col min="14" max="20" width="11.7109375" style="1" customWidth="1"/>
    <col min="21" max="21" width="11.8515625" style="1" customWidth="1"/>
    <col min="22" max="24" width="11.7109375" style="1" customWidth="1"/>
    <col min="25" max="16384" width="9.140625" style="1" customWidth="1"/>
  </cols>
  <sheetData>
    <row r="1" spans="1:256" s="113" customFormat="1" ht="18.75" customHeight="1">
      <c r="A1" s="99" t="s">
        <v>80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</row>
    <row r="2" spans="1:256" s="113" customFormat="1" ht="6" customHeight="1">
      <c r="A2" s="99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spans="1:256" s="113" customFormat="1" ht="12" customHeight="1">
      <c r="A3" s="99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</row>
    <row r="4" spans="1:256" s="113" customFormat="1" ht="12" customHeight="1">
      <c r="A4" s="99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s="113" customFormat="1" ht="12" customHeight="1">
      <c r="A5" s="99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58" ht="5.2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58" ht="18" customHeight="1">
      <c r="A7" s="103" t="s">
        <v>81</v>
      </c>
      <c r="B7" s="104" t="s">
        <v>79</v>
      </c>
      <c r="C7" s="104" t="s">
        <v>82</v>
      </c>
      <c r="D7" s="104" t="s">
        <v>83</v>
      </c>
      <c r="E7" s="104" t="s">
        <v>84</v>
      </c>
      <c r="F7" s="104" t="s">
        <v>85</v>
      </c>
      <c r="G7" s="104" t="s">
        <v>86</v>
      </c>
      <c r="H7" s="104" t="s">
        <v>87</v>
      </c>
      <c r="I7" s="104" t="s">
        <v>58</v>
      </c>
      <c r="J7" s="104" t="s">
        <v>88</v>
      </c>
      <c r="K7" s="104" t="s">
        <v>89</v>
      </c>
      <c r="L7" s="104" t="s">
        <v>90</v>
      </c>
      <c r="M7" s="104" t="s">
        <v>91</v>
      </c>
      <c r="N7" s="104" t="s">
        <v>92</v>
      </c>
      <c r="O7" s="104" t="s">
        <v>93</v>
      </c>
      <c r="P7" s="104" t="s">
        <v>94</v>
      </c>
      <c r="Q7" s="104" t="s">
        <v>95</v>
      </c>
      <c r="R7" s="104" t="s">
        <v>53</v>
      </c>
      <c r="S7" s="104" t="s">
        <v>96</v>
      </c>
      <c r="T7" s="104" t="s">
        <v>60</v>
      </c>
      <c r="U7" s="104" t="s">
        <v>97</v>
      </c>
      <c r="V7" s="104" t="s">
        <v>98</v>
      </c>
      <c r="W7" s="104" t="s">
        <v>99</v>
      </c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58" ht="11.25" customHeight="1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  <c r="H8" s="107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14</v>
      </c>
      <c r="O8" s="107">
        <v>15</v>
      </c>
      <c r="P8" s="107">
        <v>16</v>
      </c>
      <c r="Q8" s="107">
        <v>17</v>
      </c>
      <c r="R8" s="107">
        <v>18</v>
      </c>
      <c r="S8" s="107">
        <v>19</v>
      </c>
      <c r="T8" s="107">
        <v>20</v>
      </c>
      <c r="U8" s="107">
        <v>21</v>
      </c>
      <c r="V8" s="107">
        <v>22</v>
      </c>
      <c r="W8" s="107">
        <v>23</v>
      </c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</row>
    <row r="9" spans="1:58" ht="3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</row>
    <row r="10" spans="1:25" ht="11.25" customHeight="1">
      <c r="A10" s="117"/>
      <c r="B10" s="117"/>
      <c r="C10" s="118">
        <f>'Krycí list - střecha'!E38</f>
        <v>0</v>
      </c>
      <c r="D10" s="118">
        <f>'Krycí list - střecha'!E39</f>
        <v>0</v>
      </c>
      <c r="E10" s="118">
        <f>'Krycí list - střecha'!E40</f>
        <v>0</v>
      </c>
      <c r="F10" s="118">
        <f>'Krycí list - střecha'!E41</f>
        <v>0</v>
      </c>
      <c r="G10" s="118">
        <f>'Krycí list - střecha'!E42</f>
        <v>0</v>
      </c>
      <c r="H10" s="118">
        <f>'Krycí list - střecha'!E43</f>
        <v>0</v>
      </c>
      <c r="I10" s="118">
        <f>'Krycí list - střecha'!E45</f>
        <v>0</v>
      </c>
      <c r="J10" s="118">
        <f>'Krycí list - střecha'!J38</f>
        <v>0</v>
      </c>
      <c r="K10" s="118">
        <f>'Krycí list - střecha'!J39</f>
        <v>0</v>
      </c>
      <c r="L10" s="112">
        <f>'Krycí list - střecha'!J40</f>
        <v>0</v>
      </c>
      <c r="M10" s="112">
        <f>'Krycí list - střecha'!J45</f>
        <v>0</v>
      </c>
      <c r="N10" s="112">
        <f>'Krycí list - střecha'!R38</f>
        <v>0</v>
      </c>
      <c r="O10" s="112">
        <f>'Krycí list - střecha'!R39</f>
        <v>0</v>
      </c>
      <c r="P10" s="112">
        <f>'Krycí list - střecha'!R40</f>
        <v>0</v>
      </c>
      <c r="Q10" s="112">
        <f>'Krycí list - střecha'!R41</f>
        <v>0</v>
      </c>
      <c r="R10" s="112">
        <f>'Krycí list - střecha'!R42</f>
        <v>0</v>
      </c>
      <c r="S10" s="112">
        <f>'Krycí list - střecha'!R43</f>
        <v>0</v>
      </c>
      <c r="T10" s="112">
        <f>'Krycí list - střecha'!R45</f>
        <v>0</v>
      </c>
      <c r="U10" s="112">
        <f>'Krycí list - střecha'!R52</f>
        <v>0</v>
      </c>
      <c r="V10" s="112">
        <f>'Krycí list - střecha'!R53</f>
        <v>0</v>
      </c>
      <c r="W10" s="112">
        <f>'Krycí list - střecha'!R54</f>
        <v>0</v>
      </c>
      <c r="X10" s="112"/>
      <c r="Y10" s="112"/>
    </row>
    <row r="11" spans="3:25" ht="11.25" customHeight="1">
      <c r="C11" s="112" t="e">
        <f>#REF!</f>
        <v>#REF!</v>
      </c>
      <c r="D11" s="112" t="e">
        <f>#REF!</f>
        <v>#REF!</v>
      </c>
      <c r="E11" s="112" t="e">
        <f>#REF!</f>
        <v>#REF!</v>
      </c>
      <c r="F11" s="112" t="e">
        <f>#REF!</f>
        <v>#REF!</v>
      </c>
      <c r="G11" s="112" t="e">
        <f>#REF!</f>
        <v>#REF!</v>
      </c>
      <c r="H11" s="112" t="e">
        <f>#REF!</f>
        <v>#REF!</v>
      </c>
      <c r="I11" s="112" t="e">
        <f>#REF!</f>
        <v>#REF!</v>
      </c>
      <c r="J11" s="112" t="e">
        <f>#REF!</f>
        <v>#REF!</v>
      </c>
      <c r="K11" s="112" t="e">
        <f>#REF!</f>
        <v>#REF!</v>
      </c>
      <c r="L11" s="112" t="e">
        <f>#REF!</f>
        <v>#REF!</v>
      </c>
      <c r="M11" s="112" t="e">
        <f>#REF!</f>
        <v>#REF!</v>
      </c>
      <c r="N11" s="112" t="e">
        <f>#REF!</f>
        <v>#REF!</v>
      </c>
      <c r="O11" s="112" t="e">
        <f>#REF!</f>
        <v>#REF!</v>
      </c>
      <c r="P11" s="112" t="e">
        <f>#REF!</f>
        <v>#REF!</v>
      </c>
      <c r="Q11" s="112" t="e">
        <f>#REF!</f>
        <v>#REF!</v>
      </c>
      <c r="R11" s="112" t="e">
        <f>#REF!</f>
        <v>#REF!</v>
      </c>
      <c r="S11" s="112" t="e">
        <f>#REF!</f>
        <v>#REF!</v>
      </c>
      <c r="T11" s="112" t="e">
        <f>#REF!</f>
        <v>#REF!</v>
      </c>
      <c r="U11" s="112" t="e">
        <f>#REF!</f>
        <v>#REF!</v>
      </c>
      <c r="V11" s="112" t="e">
        <f>#REF!</f>
        <v>#REF!</v>
      </c>
      <c r="W11" s="112" t="e">
        <f>#REF!</f>
        <v>#REF!</v>
      </c>
      <c r="X11" s="112"/>
      <c r="Y11" s="112"/>
    </row>
    <row r="12" spans="3:25" ht="11.25" customHeight="1">
      <c r="C12" s="112" t="e">
        <f>#REF!</f>
        <v>#REF!</v>
      </c>
      <c r="D12" s="112" t="e">
        <f>#REF!</f>
        <v>#REF!</v>
      </c>
      <c r="E12" s="112" t="e">
        <f>#REF!</f>
        <v>#REF!</v>
      </c>
      <c r="F12" s="112" t="e">
        <f>#REF!</f>
        <v>#REF!</v>
      </c>
      <c r="G12" s="112" t="e">
        <f>#REF!</f>
        <v>#REF!</v>
      </c>
      <c r="H12" s="112" t="e">
        <f>#REF!</f>
        <v>#REF!</v>
      </c>
      <c r="I12" s="112" t="e">
        <f>#REF!</f>
        <v>#REF!</v>
      </c>
      <c r="J12" s="112" t="e">
        <f>#REF!</f>
        <v>#REF!</v>
      </c>
      <c r="K12" s="112" t="e">
        <f>#REF!</f>
        <v>#REF!</v>
      </c>
      <c r="L12" s="112" t="e">
        <f>#REF!</f>
        <v>#REF!</v>
      </c>
      <c r="M12" s="112" t="e">
        <f>#REF!</f>
        <v>#REF!</v>
      </c>
      <c r="N12" s="112" t="e">
        <f>#REF!</f>
        <v>#REF!</v>
      </c>
      <c r="O12" s="112" t="e">
        <f>#REF!</f>
        <v>#REF!</v>
      </c>
      <c r="P12" s="112" t="e">
        <f>#REF!</f>
        <v>#REF!</v>
      </c>
      <c r="Q12" s="112" t="e">
        <f>#REF!</f>
        <v>#REF!</v>
      </c>
      <c r="R12" s="112" t="e">
        <f>#REF!</f>
        <v>#REF!</v>
      </c>
      <c r="S12" s="112" t="e">
        <f>#REF!</f>
        <v>#REF!</v>
      </c>
      <c r="T12" s="112" t="e">
        <f>#REF!</f>
        <v>#REF!</v>
      </c>
      <c r="U12" s="112" t="e">
        <f>#REF!</f>
        <v>#REF!</v>
      </c>
      <c r="V12" s="112" t="e">
        <f>#REF!</f>
        <v>#REF!</v>
      </c>
      <c r="W12" s="112" t="e">
        <f>#REF!</f>
        <v>#REF!</v>
      </c>
      <c r="X12" s="112"/>
      <c r="Y12" s="112"/>
    </row>
    <row r="13" spans="3:25" ht="11.25" customHeight="1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3:25" ht="11.25" customHeight="1"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3:25" ht="11.25" customHeight="1"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3:25" ht="11.25" customHeight="1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3:25" ht="11.25" customHeight="1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3:25" ht="11.25" customHeight="1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3:25" ht="11.25" customHeight="1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3:25" ht="11.25" customHeight="1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3:25" ht="11.25" customHeight="1"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3:25" ht="11.25" customHeight="1"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3:25" ht="11.25" customHeight="1"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3:25" ht="11.25" customHeight="1"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3:25" ht="11.25" customHeight="1"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3:25" ht="11.25" customHeight="1"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3:25" ht="11.25" customHeight="1"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3:25" ht="11.25" customHeight="1"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3:25" ht="11.25" customHeight="1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3:25" ht="11.25" customHeight="1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3:25" ht="11.25" customHeight="1"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3:25" ht="11.25" customHeight="1"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3:25" ht="11.25" customHeight="1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  <row r="34" spans="3:25" ht="11.25" customHeight="1"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</row>
    <row r="35" spans="3:25" ht="11.25" customHeight="1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</row>
    <row r="36" spans="3:25" ht="11.25" customHeight="1"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</row>
    <row r="37" spans="3:25" ht="11.25" customHeight="1"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</row>
    <row r="38" spans="3:25" ht="11.25" customHeight="1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</row>
    <row r="39" spans="3:25" ht="11.25" customHeight="1"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</row>
    <row r="40" spans="3:25" ht="11.25" customHeight="1"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</row>
    <row r="41" spans="3:25" ht="11.25" customHeight="1"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</row>
    <row r="42" spans="3:25" ht="11.25" customHeight="1"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3:25" ht="11.25" customHeight="1"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</row>
    <row r="44" spans="3:25" ht="11.25" customHeight="1"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3:25" ht="11.25" customHeight="1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</row>
    <row r="46" spans="3:25" ht="11.25" customHeight="1"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</row>
    <row r="47" spans="3:25" ht="11.25" customHeight="1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</row>
    <row r="48" spans="3:25" ht="11.25" customHeight="1"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</row>
    <row r="49" spans="3:25" ht="11.25" customHeight="1"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</row>
    <row r="50" spans="3:25" ht="11.25" customHeight="1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</row>
    <row r="51" spans="3:25" ht="11.25" customHeight="1"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</row>
    <row r="52" spans="3:25" ht="11.25" customHeight="1"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</row>
    <row r="53" spans="3:25" ht="11.25" customHeight="1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</row>
    <row r="54" spans="3:25" ht="11.25" customHeight="1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</row>
    <row r="55" spans="3:25" ht="11.25" customHeight="1"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</row>
    <row r="56" spans="3:25" ht="11.25" customHeight="1"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3:25" ht="11.25" customHeight="1"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</row>
    <row r="58" spans="3:25" ht="11.25" customHeight="1"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</row>
    <row r="59" spans="3:25" ht="11.25" customHeight="1"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</row>
    <row r="60" spans="3:25" ht="11.25" customHeight="1"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</row>
    <row r="61" spans="3:25" ht="11.25" customHeight="1"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3:25" ht="11.25" customHeight="1"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spans="3:25" ht="11.25" customHeight="1"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spans="3:25" ht="11.25" customHeight="1"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spans="3:25" ht="11.25" customHeight="1"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spans="3:25" ht="11.25" customHeight="1"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spans="3:25" ht="11.25" customHeight="1"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3:25" ht="11.25" customHeight="1"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spans="3:25" ht="11.25" customHeight="1"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spans="3:25" ht="11.25" customHeight="1"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spans="3:25" ht="11.25" customHeight="1"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spans="3:25" ht="11.25" customHeight="1"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spans="3:25" ht="11.25" customHeight="1"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spans="3:25" ht="11.25" customHeight="1"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3:25" ht="11.25" customHeight="1"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3:25" ht="11.25" customHeight="1"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3:25" ht="11.25" customHeight="1"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3:25" ht="11.25" customHeight="1"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3:25" ht="11.25" customHeight="1"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3:25" ht="11.25" customHeight="1"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spans="3:25" ht="11.25" customHeight="1"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spans="3:25" ht="11.25" customHeight="1"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spans="3:25" ht="11.25" customHeight="1"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spans="3:25" ht="11.25" customHeight="1"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spans="3:25" ht="11.25" customHeight="1"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spans="3:25" ht="11.25" customHeight="1"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3:25" ht="11.25" customHeight="1"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3:25" ht="11.25" customHeight="1"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3:25" ht="11.25" customHeight="1"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spans="3:25" ht="11.25" customHeight="1"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3:25" ht="11.25" customHeight="1"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3:25" ht="11.25" customHeight="1"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3:25" ht="11.25" customHeight="1"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3:25" ht="11.25" customHeight="1"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3:25" ht="11.25" customHeight="1"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3:25" ht="11.25" customHeight="1"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3:25" ht="11.25" customHeight="1"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3:25" ht="11.25" customHeight="1"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3:25" ht="11.25" customHeight="1"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3:25" ht="11.25" customHeight="1"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3:25" ht="11.25" customHeight="1"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3:25" ht="11.25" customHeight="1"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3:25" ht="11.25" customHeight="1"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3:25" ht="11.25" customHeight="1"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3:25" ht="11.25" customHeight="1"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</row>
    <row r="106" spans="3:25" ht="11.25" customHeight="1"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</row>
    <row r="107" spans="3:25" ht="11.25" customHeight="1"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</row>
    <row r="108" spans="3:25" ht="11.25" customHeight="1"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</row>
    <row r="109" spans="3:25" ht="11.25" customHeight="1"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</row>
    <row r="110" spans="3:25" ht="11.25" customHeight="1"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</row>
    <row r="111" spans="3:25" ht="11.25" customHeight="1"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</row>
    <row r="112" spans="3:25" ht="11.25" customHeight="1"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</row>
    <row r="113" spans="3:25" ht="11.25" customHeight="1"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</row>
    <row r="114" spans="3:25" ht="11.25" customHeight="1"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3:25" ht="11.25" customHeight="1"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</row>
    <row r="116" spans="3:25" ht="11.25" customHeight="1"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</row>
    <row r="117" spans="3:25" ht="11.25" customHeight="1"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</row>
    <row r="118" spans="3:25" ht="11.25" customHeight="1"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</row>
    <row r="119" spans="3:25" ht="11.25" customHeight="1"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</row>
    <row r="120" spans="3:25" ht="11.25" customHeight="1"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</row>
    <row r="121" spans="3:25" ht="11.25" customHeight="1"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</row>
    <row r="122" spans="3:25" ht="11.25" customHeight="1"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</row>
    <row r="123" spans="3:25" ht="11.25" customHeight="1"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</row>
    <row r="124" spans="3:25" ht="11.25" customHeight="1"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</row>
    <row r="125" spans="3:25" ht="11.25" customHeight="1"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</row>
    <row r="126" spans="3:25" ht="11.25" customHeight="1"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</row>
    <row r="127" spans="3:25" ht="11.25" customHeight="1"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</row>
    <row r="128" spans="3:25" ht="11.25" customHeight="1"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</row>
    <row r="129" spans="3:25" ht="11.25" customHeight="1"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</row>
    <row r="130" spans="3:25" ht="11.25" customHeight="1"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</row>
    <row r="131" spans="3:25" ht="11.25" customHeight="1"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</row>
    <row r="132" spans="3:25" ht="11.25" customHeight="1"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</row>
    <row r="133" spans="3:25" ht="11.25" customHeight="1"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</row>
    <row r="134" spans="3:25" ht="11.25" customHeight="1"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</row>
    <row r="135" spans="3:25" ht="11.25" customHeight="1"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</row>
    <row r="136" spans="3:25" ht="11.25" customHeight="1"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</row>
    <row r="137" spans="3:25" ht="11.25" customHeight="1"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</row>
    <row r="138" spans="3:25" ht="11.25" customHeight="1"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</row>
    <row r="139" spans="3:25" ht="11.25" customHeight="1"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</row>
    <row r="140" spans="3:25" ht="11.25" customHeight="1"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</row>
    <row r="141" spans="3:25" ht="11.25" customHeight="1"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</row>
    <row r="142" spans="3:25" ht="11.25" customHeight="1"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</row>
    <row r="143" spans="3:25" ht="11.25" customHeight="1"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</row>
    <row r="144" spans="3:25" ht="11.25" customHeight="1"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</row>
    <row r="145" spans="3:25" ht="11.25" customHeight="1"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</row>
    <row r="146" spans="3:25" ht="11.25" customHeight="1"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</row>
    <row r="147" spans="3:25" ht="11.25" customHeight="1"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</row>
    <row r="148" spans="3:25" ht="11.25" customHeight="1"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</row>
    <row r="149" spans="3:25" ht="11.25" customHeight="1"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3:25" ht="11.25" customHeight="1"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</row>
    <row r="151" spans="3:25" ht="11.25" customHeight="1"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</row>
    <row r="152" spans="3:25" ht="11.25" customHeight="1"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</row>
    <row r="153" spans="3:25" ht="11.25" customHeight="1"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</row>
    <row r="154" spans="3:25" ht="11.25" customHeight="1"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</row>
    <row r="155" spans="3:25" ht="11.25" customHeight="1"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</row>
    <row r="156" spans="3:25" ht="11.25" customHeight="1"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</row>
    <row r="157" spans="3:25" ht="11.25" customHeight="1"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</row>
    <row r="158" spans="3:25" ht="11.25" customHeight="1"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</row>
    <row r="159" spans="3:25" ht="11.25" customHeight="1"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</row>
    <row r="160" spans="3:25" ht="11.25" customHeight="1"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</row>
    <row r="161" spans="3:25" ht="11.25" customHeight="1"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</row>
    <row r="162" spans="3:25" ht="11.25" customHeight="1"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</row>
    <row r="163" spans="3:25" ht="11.25" customHeight="1"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</row>
    <row r="164" spans="3:25" ht="11.25" customHeight="1"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</row>
    <row r="165" spans="3:25" ht="11.25" customHeight="1"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</row>
    <row r="166" spans="3:25" ht="11.25" customHeight="1"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</row>
    <row r="167" spans="3:25" ht="11.25" customHeight="1"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</row>
    <row r="168" spans="3:25" ht="11.25" customHeight="1"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</row>
    <row r="169" spans="3:25" ht="11.25" customHeight="1"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</row>
    <row r="170" spans="3:25" ht="11.25" customHeight="1"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</row>
    <row r="171" spans="3:25" ht="11.25" customHeight="1"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</row>
    <row r="172" spans="3:25" ht="11.25" customHeight="1"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</row>
    <row r="173" spans="3:25" ht="11.25" customHeight="1"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</row>
    <row r="174" spans="3:25" ht="11.25" customHeight="1"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</row>
    <row r="175" spans="3:25" ht="11.25" customHeight="1"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</row>
    <row r="176" spans="3:25" ht="11.25" customHeight="1"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</row>
    <row r="177" spans="3:25" ht="11.25" customHeight="1"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</row>
    <row r="178" spans="3:25" ht="11.25" customHeight="1"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</row>
    <row r="179" spans="3:25" ht="11.25" customHeight="1"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</row>
    <row r="180" spans="3:25" ht="11.25" customHeight="1"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</row>
    <row r="181" spans="3:25" ht="11.25" customHeight="1"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</row>
    <row r="182" spans="3:25" ht="11.25" customHeight="1"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</row>
    <row r="183" spans="3:25" ht="11.25" customHeight="1"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</row>
    <row r="184" spans="3:25" ht="11.25" customHeight="1"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3:25" ht="11.25" customHeight="1"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</row>
    <row r="186" spans="3:25" ht="11.25" customHeight="1"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</row>
    <row r="187" spans="3:25" ht="11.25" customHeight="1"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</row>
    <row r="188" spans="3:25" ht="11.25" customHeight="1"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</row>
    <row r="189" spans="3:25" ht="11.25" customHeight="1"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</row>
    <row r="190" spans="3:25" ht="11.25" customHeight="1"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</row>
    <row r="191" spans="3:25" ht="11.25" customHeight="1"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</row>
    <row r="192" spans="3:25" ht="11.25" customHeight="1"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</row>
    <row r="193" spans="3:25" ht="11.25" customHeight="1"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</row>
    <row r="194" spans="3:25" ht="11.25" customHeight="1"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3:25" ht="11.25" customHeight="1"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</row>
    <row r="196" spans="3:25" ht="11.25" customHeight="1"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</row>
    <row r="197" spans="3:25" ht="11.25" customHeight="1"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</row>
    <row r="198" spans="3:25" ht="11.25" customHeight="1"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</row>
    <row r="199" spans="3:25" ht="11.25" customHeight="1"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</row>
    <row r="200" spans="3:25" ht="11.25" customHeight="1"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3:25" ht="11.25" customHeight="1"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</row>
    <row r="202" spans="3:25" ht="11.25" customHeight="1"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</row>
    <row r="203" spans="3:25" ht="11.25" customHeight="1"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</row>
    <row r="204" spans="3:25" ht="11.25" customHeight="1"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</row>
    <row r="205" spans="3:25" ht="11.25" customHeight="1"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</row>
    <row r="206" spans="3:25" ht="11.25" customHeight="1"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</row>
    <row r="207" spans="3:25" ht="11.25" customHeight="1"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</row>
    <row r="208" spans="3:25" ht="11.25" customHeight="1"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</row>
    <row r="209" spans="3:25" ht="11.25" customHeight="1"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</row>
    <row r="210" spans="3:25" ht="11.25" customHeight="1"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</row>
    <row r="211" spans="3:25" ht="11.25" customHeight="1"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</row>
    <row r="212" spans="3:25" ht="11.25" customHeight="1"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</row>
    <row r="213" spans="3:25" ht="11.25" customHeight="1"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</row>
    <row r="214" spans="3:25" ht="11.25" customHeight="1"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</row>
    <row r="215" spans="3:25" ht="11.25" customHeight="1"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</row>
    <row r="216" spans="3:25" ht="11.25" customHeight="1"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</row>
    <row r="217" spans="3:25" ht="11.25" customHeight="1"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</row>
    <row r="218" spans="3:25" ht="11.25" customHeight="1"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</row>
    <row r="219" spans="3:25" ht="11.25" customHeight="1"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</row>
    <row r="220" spans="3:25" ht="11.25" customHeight="1"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</row>
    <row r="221" spans="3:25" ht="11.25" customHeight="1"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</row>
    <row r="222" spans="3:25" ht="11.25" customHeight="1"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</row>
    <row r="223" spans="3:25" ht="11.25" customHeight="1"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</row>
    <row r="224" spans="3:25" ht="11.25" customHeight="1"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</row>
    <row r="225" spans="3:25" ht="11.25" customHeight="1"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</row>
    <row r="226" spans="3:25" ht="11.25" customHeight="1"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</row>
    <row r="227" spans="3:25" ht="11.25" customHeight="1"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</row>
    <row r="228" spans="3:25" ht="11.25" customHeight="1"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</row>
    <row r="229" spans="3:25" ht="11.25" customHeight="1"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</row>
    <row r="230" spans="3:25" ht="11.25" customHeight="1"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</row>
    <row r="231" spans="3:25" ht="11.25" customHeight="1"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</row>
    <row r="232" spans="3:25" ht="11.25" customHeight="1"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</row>
    <row r="233" spans="3:25" ht="11.25" customHeight="1"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</row>
    <row r="234" spans="3:25" ht="11.25" customHeight="1"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</row>
    <row r="235" spans="3:25" ht="11.25" customHeight="1"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</row>
    <row r="236" spans="3:25" ht="11.25" customHeight="1"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</row>
    <row r="237" spans="3:25" ht="11.25" customHeight="1"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</row>
    <row r="238" spans="3:25" ht="11.25" customHeight="1"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</row>
    <row r="239" spans="3:25" ht="11.25" customHeight="1"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</row>
    <row r="240" spans="3:25" ht="11.25" customHeight="1"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</row>
    <row r="241" spans="3:25" ht="11.25" customHeight="1"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</row>
    <row r="242" spans="3:25" ht="11.25" customHeight="1"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</row>
    <row r="243" spans="3:25" ht="11.25" customHeight="1"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</row>
    <row r="244" spans="3:25" ht="11.25" customHeight="1"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</row>
    <row r="245" spans="3:25" ht="11.25" customHeight="1"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</row>
    <row r="246" spans="3:25" ht="11.25" customHeight="1"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</row>
    <row r="247" spans="3:25" ht="11.25" customHeight="1"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</row>
    <row r="248" spans="3:25" ht="11.25" customHeight="1"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</row>
    <row r="249" spans="3:25" ht="11.25" customHeight="1"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</row>
    <row r="250" spans="3:25" ht="11.25" customHeight="1"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</row>
    <row r="251" spans="3:25" ht="11.25" customHeight="1"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</row>
    <row r="252" spans="3:25" ht="11.25" customHeight="1"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</row>
    <row r="253" spans="3:25" ht="11.25" customHeight="1"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</row>
    <row r="254" spans="3:25" ht="11.25" customHeight="1"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</row>
    <row r="255" spans="3:25" ht="11.25" customHeight="1"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</row>
    <row r="256" spans="3:25" ht="11.25" customHeight="1"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</row>
    <row r="257" spans="3:25" ht="11.25" customHeight="1"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</row>
    <row r="258" spans="3:25" ht="11.25" customHeight="1"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</row>
    <row r="259" spans="3:25" ht="11.25" customHeight="1"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</row>
    <row r="260" spans="3:25" ht="11.25" customHeight="1"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</row>
    <row r="261" spans="3:25" ht="11.25" customHeight="1"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</row>
    <row r="262" spans="3:25" ht="11.25" customHeight="1"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</row>
    <row r="263" spans="3:25" ht="11.25" customHeight="1"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</row>
    <row r="264" spans="3:25" ht="11.25" customHeight="1"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</row>
    <row r="265" spans="3:25" ht="11.25" customHeight="1"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</row>
    <row r="266" spans="3:25" ht="11.25" customHeight="1"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</row>
    <row r="267" spans="3:25" ht="11.25" customHeight="1"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</row>
    <row r="268" spans="3:25" ht="11.25" customHeight="1"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</row>
    <row r="269" spans="3:25" ht="11.25" customHeight="1"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</row>
    <row r="270" spans="3:25" ht="11.25" customHeight="1"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</row>
    <row r="271" spans="3:25" ht="11.25" customHeight="1"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</row>
    <row r="272" spans="3:25" ht="11.25" customHeight="1"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</row>
    <row r="273" spans="3:25" ht="11.25" customHeight="1"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</row>
    <row r="274" spans="3:25" ht="11.25" customHeight="1"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</row>
    <row r="275" spans="3:25" ht="11.25" customHeight="1"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</row>
    <row r="276" spans="3:25" ht="11.25" customHeight="1"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</row>
    <row r="277" spans="3:25" ht="11.25" customHeight="1"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</row>
    <row r="278" spans="3:25" ht="11.25" customHeight="1"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</row>
    <row r="279" spans="3:25" ht="11.25" customHeight="1"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</row>
    <row r="280" spans="3:25" ht="11.25" customHeight="1"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</row>
    <row r="281" spans="3:25" ht="11.25" customHeight="1"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</row>
    <row r="282" spans="3:25" ht="11.25" customHeight="1"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</row>
    <row r="283" spans="3:25" ht="11.25" customHeight="1"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</row>
    <row r="284" spans="3:25" ht="11.25" customHeight="1"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</row>
    <row r="285" spans="3:25" ht="11.25" customHeight="1"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</row>
    <row r="286" spans="3:25" ht="11.25" customHeight="1"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</row>
    <row r="287" spans="3:25" ht="11.25" customHeight="1"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</row>
    <row r="288" spans="3:25" ht="11.25" customHeight="1"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</row>
    <row r="289" spans="3:25" ht="11.25" customHeight="1"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</row>
    <row r="290" spans="3:25" ht="11.25" customHeight="1"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</row>
    <row r="291" spans="3:25" ht="11.25" customHeight="1"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</row>
    <row r="292" spans="3:25" ht="11.25" customHeight="1"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</row>
    <row r="293" spans="3:25" ht="11.25" customHeight="1"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</row>
    <row r="294" spans="3:25" ht="11.25" customHeight="1"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</row>
    <row r="295" spans="3:25" ht="11.25" customHeight="1"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</row>
    <row r="296" spans="3:25" ht="11.25" customHeight="1"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</row>
    <row r="297" spans="3:25" ht="11.25" customHeight="1"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</row>
    <row r="298" spans="3:25" ht="11.25" customHeight="1"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</row>
    <row r="299" spans="3:25" ht="11.25" customHeight="1"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</row>
    <row r="300" spans="3:25" ht="11.25" customHeight="1"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</row>
    <row r="301" spans="3:25" ht="11.25" customHeight="1"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</row>
    <row r="302" spans="3:25" ht="11.25" customHeight="1"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</row>
    <row r="303" spans="3:25" ht="11.25" customHeight="1"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</row>
    <row r="304" spans="3:25" ht="11.25" customHeight="1"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</row>
    <row r="305" spans="3:25" ht="11.25" customHeight="1"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</row>
    <row r="306" spans="3:25" ht="11.25" customHeight="1"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</row>
    <row r="307" spans="3:25" ht="11.25" customHeight="1"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</row>
    <row r="308" spans="3:25" ht="11.25" customHeight="1"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</row>
    <row r="309" spans="3:25" ht="11.25" customHeight="1"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</row>
    <row r="310" spans="3:25" ht="11.25" customHeight="1"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</row>
    <row r="311" spans="3:25" ht="11.25" customHeight="1"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</row>
    <row r="312" spans="3:25" ht="11.25" customHeight="1"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</row>
    <row r="313" spans="3:25" ht="11.25" customHeight="1"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</row>
    <row r="314" spans="3:25" ht="11.25" customHeight="1"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</row>
    <row r="315" spans="3:25" ht="11.25" customHeight="1"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</row>
    <row r="316" spans="3:25" ht="11.25" customHeight="1"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</row>
    <row r="317" spans="3:25" ht="11.25" customHeight="1"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</row>
    <row r="318" spans="3:25" ht="11.25" customHeight="1"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</row>
    <row r="319" spans="3:25" ht="11.25" customHeight="1"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</row>
    <row r="320" spans="3:25" ht="11.25" customHeight="1"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</row>
    <row r="321" spans="3:25" ht="11.25" customHeight="1"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</row>
    <row r="322" spans="3:25" ht="11.25" customHeight="1"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</row>
    <row r="323" spans="3:25" ht="11.25" customHeight="1"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</row>
    <row r="324" spans="3:25" ht="11.25" customHeight="1"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</row>
    <row r="325" spans="3:25" ht="11.25" customHeight="1"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</row>
    <row r="326" spans="3:25" ht="11.25" customHeight="1"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</row>
    <row r="327" spans="3:25" ht="11.25" customHeight="1"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</row>
    <row r="328" spans="3:25" ht="11.25" customHeight="1"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</row>
    <row r="329" spans="3:25" ht="11.25" customHeight="1"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</row>
    <row r="330" spans="3:25" ht="11.25" customHeight="1"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</row>
    <row r="331" spans="3:25" ht="11.25" customHeight="1"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</row>
    <row r="332" spans="3:25" ht="11.25" customHeight="1"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</row>
    <row r="333" spans="3:25" ht="11.25" customHeight="1"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</row>
    <row r="334" spans="3:25" ht="11.25" customHeight="1"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</row>
    <row r="335" spans="3:25" ht="11.25" customHeight="1"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</row>
    <row r="336" spans="3:25" ht="11.25" customHeight="1"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</row>
    <row r="337" spans="3:25" ht="11.25" customHeight="1"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</row>
    <row r="338" spans="3:25" ht="11.25" customHeight="1"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</row>
    <row r="339" spans="3:25" ht="11.25" customHeight="1"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</row>
    <row r="340" spans="3:25" ht="11.25" customHeight="1"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</row>
    <row r="341" spans="3:25" ht="11.25" customHeight="1"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</row>
    <row r="342" spans="3:25" ht="11.25" customHeight="1"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</row>
    <row r="343" spans="3:25" ht="11.25" customHeight="1"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</row>
    <row r="344" spans="3:25" ht="11.25" customHeight="1"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</row>
    <row r="345" spans="3:25" ht="11.25" customHeight="1"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</row>
    <row r="346" spans="3:25" ht="11.25" customHeight="1"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</row>
    <row r="347" spans="3:25" ht="11.25" customHeight="1"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</row>
    <row r="348" spans="3:25" ht="11.25" customHeight="1"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</row>
    <row r="349" spans="3:25" ht="11.25" customHeight="1"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</row>
    <row r="350" spans="3:25" ht="11.25" customHeight="1"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</row>
    <row r="351" spans="3:25" ht="11.25" customHeight="1"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</row>
    <row r="352" spans="3:25" ht="11.25" customHeight="1"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</row>
    <row r="353" spans="3:25" ht="11.25" customHeight="1"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</row>
    <row r="354" spans="3:25" ht="11.25" customHeight="1"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</row>
    <row r="355" spans="3:25" ht="11.25" customHeight="1"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</row>
    <row r="356" spans="3:25" ht="11.25" customHeight="1"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</row>
    <row r="357" spans="3:25" ht="11.25" customHeight="1"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</row>
    <row r="358" spans="3:25" ht="11.25" customHeight="1"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</row>
    <row r="359" spans="3:25" ht="11.25" customHeight="1"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</row>
    <row r="360" spans="3:25" ht="11.25" customHeight="1"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</row>
    <row r="361" spans="3:25" ht="11.25" customHeight="1"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</row>
    <row r="362" spans="3:25" ht="11.25" customHeight="1"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</row>
    <row r="363" spans="3:25" ht="11.25" customHeight="1"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</row>
    <row r="364" spans="3:25" ht="11.25" customHeight="1"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</row>
    <row r="365" spans="3:25" ht="11.25" customHeight="1"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</row>
    <row r="366" spans="3:25" ht="11.25" customHeight="1"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</row>
    <row r="367" spans="3:25" ht="11.25" customHeight="1"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</row>
    <row r="368" spans="3:25" ht="11.25" customHeight="1"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</row>
    <row r="369" spans="3:25" ht="11.25" customHeight="1"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</row>
    <row r="370" spans="3:25" ht="11.25" customHeight="1"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</row>
    <row r="371" spans="3:25" ht="11.25" customHeight="1"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</row>
    <row r="372" spans="3:25" ht="11.25" customHeight="1"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</row>
    <row r="373" spans="3:25" ht="11.25" customHeight="1"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</row>
    <row r="374" spans="3:25" ht="11.25" customHeight="1"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</row>
    <row r="375" spans="3:25" ht="11.25" customHeight="1"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</row>
    <row r="376" spans="3:25" ht="11.25" customHeight="1"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</row>
    <row r="377" spans="3:25" ht="11.25" customHeight="1"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</row>
    <row r="378" spans="3:25" ht="11.25" customHeight="1"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</row>
    <row r="379" spans="3:25" ht="11.25" customHeight="1"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</row>
    <row r="380" spans="3:25" ht="11.25" customHeight="1"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</row>
    <row r="381" spans="3:25" ht="11.25" customHeight="1"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</row>
    <row r="382" spans="3:25" ht="11.25" customHeight="1"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</row>
    <row r="383" spans="3:25" ht="11.25" customHeight="1"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</row>
    <row r="384" spans="3:25" ht="11.25" customHeight="1"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</row>
    <row r="385" spans="3:25" ht="11.25" customHeight="1"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</row>
    <row r="386" spans="3:25" ht="11.25" customHeight="1"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</row>
    <row r="387" spans="3:25" ht="11.25" customHeight="1"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</row>
    <row r="388" spans="3:25" ht="11.25" customHeight="1"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</row>
    <row r="389" spans="3:25" ht="11.25" customHeight="1"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</row>
    <row r="390" spans="3:25" ht="11.25" customHeight="1"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</row>
    <row r="391" spans="3:25" ht="11.25" customHeight="1"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</row>
    <row r="392" spans="3:25" ht="11.25" customHeight="1"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</row>
    <row r="393" spans="3:25" ht="11.25" customHeight="1"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</row>
    <row r="394" spans="3:25" ht="11.25" customHeight="1"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</row>
    <row r="395" spans="3:25" ht="11.25" customHeight="1"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</row>
    <row r="396" spans="3:25" ht="11.25" customHeight="1"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</row>
    <row r="397" spans="3:25" ht="11.25" customHeight="1"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</row>
    <row r="398" spans="3:25" ht="11.25" customHeight="1"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</row>
    <row r="399" spans="3:25" ht="11.25" customHeight="1"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</row>
    <row r="400" spans="3:25" ht="11.25" customHeight="1"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</row>
    <row r="401" spans="3:25" ht="11.25" customHeight="1"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</row>
    <row r="402" spans="3:25" ht="11.25" customHeight="1"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</row>
    <row r="403" spans="3:25" ht="11.25" customHeight="1"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</row>
    <row r="404" spans="3:25" ht="11.25" customHeight="1"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</row>
    <row r="405" spans="3:25" ht="11.25" customHeight="1"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</row>
    <row r="406" spans="3:25" ht="11.25" customHeight="1"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</row>
    <row r="407" spans="3:25" ht="11.25" customHeight="1"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</row>
    <row r="408" spans="3:25" ht="11.25" customHeight="1"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</row>
    <row r="409" spans="3:25" ht="11.25" customHeight="1"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</row>
    <row r="410" spans="3:25" ht="11.25" customHeight="1"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</row>
    <row r="411" spans="3:25" ht="11.25" customHeight="1"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</row>
    <row r="412" spans="3:25" ht="11.25" customHeight="1"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</row>
    <row r="413" spans="3:25" ht="11.25" customHeight="1"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</row>
    <row r="414" spans="3:25" ht="11.25" customHeight="1"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</row>
    <row r="415" spans="3:25" ht="11.25" customHeight="1"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</row>
    <row r="416" spans="3:25" ht="11.25" customHeight="1"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</row>
    <row r="417" spans="3:25" ht="11.25" customHeight="1"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</row>
    <row r="418" spans="3:25" ht="11.25" customHeight="1"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</row>
    <row r="419" spans="3:25" ht="11.25" customHeight="1"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</row>
    <row r="420" spans="3:25" ht="11.25" customHeight="1"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</row>
    <row r="421" spans="3:25" ht="11.25" customHeight="1"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</row>
    <row r="422" spans="3:25" ht="11.25" customHeight="1"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</row>
    <row r="423" spans="3:25" ht="11.25" customHeight="1"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</row>
    <row r="424" spans="3:25" ht="11.25" customHeight="1"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</row>
    <row r="425" spans="3:25" ht="11.25" customHeight="1"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</row>
    <row r="426" spans="3:25" ht="11.25" customHeight="1"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</row>
    <row r="427" spans="3:25" ht="11.25" customHeight="1"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</row>
    <row r="428" spans="3:25" ht="11.25" customHeight="1"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</row>
    <row r="429" spans="3:25" ht="11.25" customHeight="1"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</row>
    <row r="430" spans="3:25" ht="11.25" customHeight="1"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</row>
    <row r="431" spans="3:25" ht="11.25" customHeight="1"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</row>
    <row r="432" spans="3:25" ht="11.25" customHeight="1"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</row>
    <row r="433" spans="3:25" ht="11.25" customHeight="1"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</row>
    <row r="434" spans="3:25" ht="11.25" customHeight="1"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</row>
    <row r="435" spans="3:25" ht="11.25" customHeight="1"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</row>
    <row r="436" spans="3:25" ht="11.25" customHeight="1"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</row>
    <row r="437" spans="3:25" ht="11.25" customHeight="1"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</row>
    <row r="438" spans="3:25" ht="11.25" customHeight="1"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</row>
    <row r="439" spans="3:25" ht="11.25" customHeight="1"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</row>
    <row r="440" spans="3:25" ht="11.25" customHeight="1"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</row>
    <row r="441" spans="3:25" ht="11.25" customHeight="1"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</row>
    <row r="442" spans="3:25" ht="11.25" customHeight="1"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</row>
    <row r="443" spans="3:25" ht="11.25" customHeight="1"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</row>
    <row r="444" spans="3:25" ht="11.25" customHeight="1"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</row>
    <row r="445" spans="3:25" ht="11.25" customHeight="1"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</row>
    <row r="446" spans="3:25" ht="11.25" customHeight="1"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</row>
    <row r="447" spans="3:25" ht="11.25" customHeight="1"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</row>
    <row r="448" spans="3:25" ht="11.25" customHeight="1"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</row>
    <row r="449" spans="3:25" ht="11.25" customHeight="1"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</row>
    <row r="450" spans="3:25" ht="11.25" customHeight="1"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</row>
    <row r="451" spans="3:25" ht="11.25" customHeight="1"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</row>
    <row r="452" spans="3:25" ht="11.25" customHeight="1"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</row>
    <row r="453" spans="3:25" ht="11.25" customHeight="1"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</row>
    <row r="454" spans="3:25" ht="11.25" customHeight="1"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</row>
    <row r="455" spans="3:25" ht="11.25" customHeight="1"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</row>
    <row r="456" spans="3:25" ht="11.25" customHeight="1"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</row>
    <row r="457" spans="3:25" ht="11.25" customHeight="1"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</row>
    <row r="458" spans="3:25" ht="11.25" customHeight="1"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</row>
    <row r="459" spans="3:25" ht="11.25" customHeight="1"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</row>
    <row r="460" spans="3:25" ht="11.25" customHeight="1"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</row>
    <row r="461" spans="3:25" ht="11.25" customHeight="1"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</row>
    <row r="462" spans="3:25" ht="11.25" customHeight="1"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</row>
    <row r="463" spans="3:25" ht="11.25" customHeight="1"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</row>
    <row r="464" spans="3:25" ht="11.25" customHeight="1"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</row>
    <row r="465" spans="3:25" ht="11.25" customHeight="1"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</row>
    <row r="466" spans="3:25" ht="11.25" customHeight="1"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</row>
    <row r="467" spans="3:25" ht="11.25" customHeight="1"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</row>
    <row r="468" spans="3:25" ht="11.25" customHeight="1"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</row>
    <row r="469" spans="3:25" ht="11.25" customHeight="1"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</row>
    <row r="470" spans="3:25" ht="11.25" customHeight="1"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</row>
    <row r="471" spans="3:25" ht="11.25" customHeight="1"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</row>
    <row r="472" spans="3:25" ht="11.25" customHeight="1"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</row>
    <row r="473" spans="3:25" ht="11.25" customHeight="1"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</row>
    <row r="474" spans="3:25" ht="11.25" customHeight="1"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</row>
    <row r="475" spans="3:25" ht="11.25" customHeight="1"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</row>
    <row r="476" spans="3:25" ht="11.25" customHeight="1"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</row>
    <row r="477" spans="3:25" ht="11.25" customHeight="1"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</row>
    <row r="478" spans="3:25" ht="11.25" customHeight="1"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</row>
    <row r="479" spans="3:25" ht="11.25" customHeight="1"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</row>
    <row r="480" spans="3:25" ht="11.25" customHeight="1"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</row>
    <row r="481" spans="3:25" ht="11.25" customHeight="1"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3:25" ht="11.25" customHeight="1"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</row>
    <row r="483" spans="3:25" ht="11.25" customHeight="1"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</row>
    <row r="484" spans="3:25" ht="11.25" customHeight="1"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</row>
    <row r="485" spans="3:25" ht="11.25" customHeight="1"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</row>
    <row r="486" spans="3:25" ht="11.25" customHeight="1"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</row>
    <row r="487" spans="3:25" ht="11.25" customHeight="1"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</row>
    <row r="488" spans="3:25" ht="11.25" customHeight="1"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</row>
    <row r="489" spans="3:25" ht="11.25" customHeight="1"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</row>
    <row r="490" spans="3:25" ht="11.25" customHeight="1"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</row>
    <row r="491" spans="3:25" ht="11.25" customHeight="1"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</row>
    <row r="492" spans="3:25" ht="11.25" customHeight="1"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</row>
    <row r="493" spans="3:25" ht="11.25" customHeight="1"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</row>
    <row r="494" spans="3:25" ht="11.25" customHeight="1"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</row>
    <row r="495" spans="3:25" ht="11.25" customHeight="1"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</row>
    <row r="496" spans="3:25" ht="11.25" customHeight="1"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</row>
    <row r="497" spans="3:25" ht="11.25" customHeight="1"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</row>
    <row r="498" spans="3:25" ht="11.25" customHeight="1"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</row>
    <row r="499" spans="3:25" ht="11.25" customHeight="1"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</row>
    <row r="500" spans="3:25" ht="11.25" customHeight="1"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</row>
    <row r="501" spans="3:25" ht="11.25" customHeight="1"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spans="3:25" ht="11.25" customHeight="1"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</row>
    <row r="503" spans="3:25" ht="11.25" customHeight="1"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</row>
    <row r="504" spans="3:25" ht="11.25" customHeight="1"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</row>
    <row r="505" spans="3:25" ht="11.25" customHeight="1"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</row>
    <row r="506" spans="3:25" ht="11.25" customHeight="1"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</row>
    <row r="507" spans="3:25" ht="11.25" customHeight="1"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</row>
    <row r="508" spans="3:25" ht="11.25" customHeight="1"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</row>
    <row r="509" spans="3:25" ht="11.25" customHeight="1"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</row>
    <row r="510" spans="3:25" ht="11.25" customHeight="1"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</row>
    <row r="511" spans="3:25" ht="11.25" customHeight="1"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</row>
    <row r="512" spans="3:25" ht="11.25" customHeight="1"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</row>
    <row r="513" spans="3:25" ht="11.25" customHeight="1"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</row>
    <row r="514" spans="3:25" ht="11.25" customHeight="1"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</row>
    <row r="515" spans="3:25" ht="11.25" customHeight="1"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</row>
    <row r="516" spans="3:25" ht="11.25" customHeight="1"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</row>
    <row r="517" spans="3:25" ht="11.25" customHeight="1"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</row>
    <row r="518" spans="3:25" ht="11.25" customHeight="1"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</row>
    <row r="519" spans="3:25" ht="11.25" customHeight="1"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</row>
    <row r="520" spans="3:25" ht="11.25" customHeight="1"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</row>
    <row r="521" spans="3:25" ht="11.25" customHeight="1"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</row>
    <row r="522" spans="3:25" ht="11.25" customHeight="1"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</row>
    <row r="523" spans="3:25" ht="11.25" customHeight="1"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</row>
    <row r="524" spans="3:25" ht="11.25" customHeight="1"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</row>
    <row r="525" spans="3:25" ht="11.25" customHeight="1"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</row>
    <row r="526" spans="3:25" ht="11.25" customHeight="1"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</row>
    <row r="527" spans="3:25" ht="11.25" customHeight="1"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</row>
    <row r="528" spans="3:25" ht="11.25" customHeight="1"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</row>
    <row r="529" spans="3:25" ht="11.25" customHeight="1"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</row>
    <row r="530" spans="3:25" ht="11.25" customHeight="1"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</row>
    <row r="531" spans="3:25" ht="11.25" customHeight="1"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</row>
    <row r="532" spans="3:25" ht="11.25" customHeight="1"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</row>
    <row r="533" spans="3:25" ht="11.25" customHeight="1"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</row>
    <row r="534" spans="3:25" ht="11.25" customHeight="1"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</row>
    <row r="535" spans="3:25" ht="11.25" customHeight="1"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spans="3:25" ht="11.25" customHeight="1"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</row>
    <row r="537" spans="3:25" ht="11.25" customHeight="1"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</row>
    <row r="538" spans="3:25" ht="11.25" customHeight="1"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</row>
    <row r="539" spans="3:25" ht="11.25" customHeight="1"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</row>
    <row r="540" spans="3:25" ht="11.25" customHeight="1"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</row>
    <row r="541" spans="3:25" ht="11.25" customHeight="1"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</row>
    <row r="542" spans="3:25" ht="11.25" customHeight="1"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</row>
    <row r="543" spans="3:25" ht="11.25" customHeight="1"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</row>
    <row r="544" spans="3:25" ht="11.25" customHeight="1"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</row>
    <row r="545" spans="3:25" ht="11.25" customHeight="1"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</row>
    <row r="546" spans="3:25" ht="11.25" customHeight="1"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</row>
    <row r="547" spans="3:25" ht="11.25" customHeight="1"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</row>
    <row r="548" spans="3:25" ht="11.25" customHeight="1"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</row>
    <row r="549" spans="3:25" ht="11.25" customHeight="1"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</row>
    <row r="550" spans="3:25" ht="11.25" customHeight="1"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</row>
    <row r="551" spans="3:25" ht="11.25" customHeight="1"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</row>
    <row r="552" spans="3:25" ht="11.25" customHeight="1"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</row>
    <row r="553" spans="3:25" ht="11.25" customHeight="1"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</row>
    <row r="554" spans="3:25" ht="11.25" customHeight="1"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</row>
    <row r="555" spans="3:25" ht="11.25" customHeight="1"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</row>
    <row r="556" spans="3:25" ht="11.25" customHeight="1"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</row>
    <row r="557" spans="3:25" ht="11.25" customHeight="1"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</row>
    <row r="558" spans="3:25" ht="11.25" customHeight="1"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</row>
    <row r="559" spans="3:25" ht="11.25" customHeight="1"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</row>
    <row r="560" spans="3:25" ht="11.25" customHeight="1"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</row>
    <row r="561" spans="3:25" ht="11.25" customHeight="1"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</row>
    <row r="562" spans="3:25" ht="11.25" customHeight="1"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</row>
    <row r="563" spans="3:25" ht="11.25" customHeight="1"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</row>
    <row r="564" spans="3:25" ht="11.25" customHeight="1"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</row>
    <row r="565" spans="3:25" ht="11.25" customHeight="1"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</row>
    <row r="566" spans="3:25" ht="11.25" customHeight="1"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</row>
    <row r="567" spans="3:25" ht="11.25" customHeight="1"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</row>
    <row r="568" spans="3:25" ht="11.25" customHeight="1"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</row>
    <row r="569" spans="3:25" ht="11.25" customHeight="1"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</row>
    <row r="570" spans="3:25" ht="11.25" customHeight="1"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</row>
    <row r="571" spans="3:25" ht="11.25" customHeight="1"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</row>
    <row r="572" spans="3:25" ht="11.25" customHeight="1"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</row>
    <row r="573" spans="3:25" ht="11.25" customHeight="1"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</row>
    <row r="574" spans="3:25" ht="11.25" customHeight="1"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</row>
    <row r="575" spans="3:25" ht="11.25" customHeight="1"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</row>
    <row r="576" spans="3:25" ht="11.25" customHeight="1"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</row>
    <row r="577" spans="3:25" ht="11.25" customHeight="1"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</row>
    <row r="578" spans="3:25" ht="11.25" customHeight="1"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</row>
    <row r="579" spans="3:25" ht="11.25" customHeight="1"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</row>
    <row r="580" spans="3:25" ht="11.25" customHeight="1"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</row>
    <row r="581" spans="3:25" ht="11.25" customHeight="1"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</row>
    <row r="582" spans="3:25" ht="11.25" customHeight="1"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</row>
    <row r="583" spans="3:25" ht="11.25" customHeight="1"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</row>
    <row r="584" spans="3:25" ht="11.25" customHeight="1"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</row>
    <row r="585" spans="3:25" ht="11.25" customHeight="1"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</row>
    <row r="586" spans="3:25" ht="11.25" customHeight="1"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</row>
    <row r="587" spans="3:25" ht="11.25" customHeight="1"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</row>
    <row r="588" spans="3:25" ht="11.25" customHeight="1"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</row>
    <row r="589" spans="3:25" ht="11.25" customHeight="1"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</row>
    <row r="590" spans="3:25" ht="11.25" customHeight="1"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</row>
    <row r="591" spans="3:25" ht="11.25" customHeight="1"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</row>
    <row r="592" spans="3:25" ht="11.25" customHeight="1"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</row>
    <row r="593" spans="3:25" ht="11.25" customHeight="1"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</row>
    <row r="594" spans="3:25" ht="11.25" customHeight="1"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</row>
    <row r="595" spans="3:25" ht="11.25" customHeight="1"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</row>
    <row r="596" spans="3:25" ht="11.25" customHeight="1"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</row>
    <row r="597" spans="3:25" ht="11.25" customHeight="1"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</row>
    <row r="598" spans="3:25" ht="11.25" customHeight="1"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</row>
    <row r="599" spans="3:25" ht="11.25" customHeight="1"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</row>
    <row r="600" spans="3:25" ht="11.25" customHeight="1"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</row>
    <row r="601" spans="3:25" ht="11.25" customHeight="1"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</row>
    <row r="602" spans="3:25" ht="11.25" customHeight="1"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</row>
    <row r="603" spans="3:25" ht="11.25" customHeight="1"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</row>
    <row r="604" spans="3:25" ht="11.25" customHeight="1"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</row>
    <row r="605" spans="3:25" ht="11.25" customHeight="1"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</row>
    <row r="606" spans="3:25" ht="11.25" customHeight="1"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</row>
    <row r="607" spans="3:25" ht="11.25" customHeight="1"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</row>
    <row r="608" spans="3:25" ht="11.25" customHeight="1"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</row>
    <row r="609" spans="3:25" ht="11.25" customHeight="1"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</row>
    <row r="610" spans="3:25" ht="11.25" customHeight="1"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</row>
    <row r="611" spans="3:25" ht="11.25" customHeight="1"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</row>
    <row r="612" spans="3:25" ht="11.25" customHeight="1"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</row>
    <row r="613" spans="3:25" ht="11.25" customHeight="1"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</row>
    <row r="614" spans="3:25" ht="11.25" customHeight="1"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</row>
    <row r="615" spans="3:25" ht="11.25" customHeight="1"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</row>
    <row r="616" spans="3:25" ht="11.25" customHeight="1"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</row>
    <row r="617" spans="3:25" ht="11.25" customHeight="1"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</row>
    <row r="618" spans="3:25" ht="11.25" customHeight="1"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</row>
    <row r="619" spans="3:25" ht="11.25" customHeight="1"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</row>
    <row r="620" spans="3:25" ht="11.25" customHeight="1"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</row>
    <row r="621" spans="3:25" ht="11.25" customHeight="1"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</row>
    <row r="622" spans="3:25" ht="11.25" customHeight="1"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</row>
    <row r="623" spans="3:25" ht="11.25" customHeight="1"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</row>
    <row r="624" spans="3:25" ht="11.25" customHeight="1"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</row>
    <row r="625" spans="3:25" ht="11.25" customHeight="1"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</row>
    <row r="626" spans="3:25" ht="11.25" customHeight="1"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</row>
    <row r="627" spans="3:25" ht="11.25" customHeight="1"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</row>
    <row r="628" spans="3:25" ht="11.25" customHeight="1"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</row>
    <row r="629" spans="3:25" ht="11.25" customHeight="1"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</row>
    <row r="630" spans="3:25" ht="11.25" customHeight="1"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</row>
    <row r="631" spans="3:25" ht="11.25" customHeight="1"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</row>
    <row r="632" spans="3:25" ht="11.25" customHeight="1"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</row>
    <row r="633" spans="3:25" ht="11.25" customHeight="1"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</row>
    <row r="634" spans="3:25" ht="11.25" customHeight="1"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</row>
    <row r="635" spans="3:25" ht="11.25" customHeight="1"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</row>
    <row r="636" spans="3:25" ht="11.25" customHeight="1"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</row>
    <row r="637" spans="3:25" ht="11.25" customHeight="1"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</row>
    <row r="638" spans="3:25" ht="11.25" customHeight="1"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</row>
    <row r="639" spans="3:25" ht="11.25" customHeight="1"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</row>
    <row r="640" spans="3:25" ht="11.25" customHeight="1"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</row>
    <row r="641" spans="3:25" ht="11.25" customHeight="1"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</row>
    <row r="642" spans="3:25" ht="11.25" customHeight="1"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</row>
    <row r="643" spans="3:25" ht="11.25" customHeight="1"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</row>
    <row r="644" spans="3:25" ht="11.25" customHeight="1"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</row>
    <row r="645" spans="3:25" ht="11.25" customHeight="1"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</row>
    <row r="646" spans="3:25" ht="11.25" customHeight="1"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</row>
    <row r="647" spans="3:25" ht="11.25" customHeight="1"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</row>
    <row r="648" spans="3:25" ht="11.25" customHeight="1"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</row>
    <row r="649" spans="3:25" ht="11.25" customHeight="1"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</row>
    <row r="650" spans="3:25" ht="11.25" customHeight="1"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</row>
    <row r="651" spans="3:25" ht="11.25" customHeight="1"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</row>
    <row r="652" spans="3:25" ht="11.25" customHeight="1"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</row>
    <row r="653" spans="3:25" ht="11.25" customHeight="1"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</row>
    <row r="654" spans="3:25" ht="11.25" customHeight="1"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</row>
    <row r="655" spans="3:25" ht="11.25" customHeight="1"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</row>
    <row r="656" spans="3:25" ht="11.25" customHeight="1"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</row>
    <row r="657" spans="3:25" ht="11.25" customHeight="1"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</row>
    <row r="658" spans="3:25" ht="11.25" customHeight="1"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</row>
    <row r="659" spans="3:25" ht="11.25" customHeight="1"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</row>
    <row r="660" spans="3:25" ht="11.25" customHeight="1"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</row>
    <row r="661" spans="3:25" ht="11.25" customHeight="1"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</row>
    <row r="662" spans="3:25" ht="11.25" customHeight="1"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</row>
    <row r="663" spans="3:25" ht="11.25" customHeight="1"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</row>
    <row r="664" spans="3:25" ht="11.25" customHeight="1"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</row>
    <row r="665" spans="3:25" ht="11.25" customHeight="1"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</row>
    <row r="666" spans="3:25" ht="11.25" customHeight="1"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</row>
    <row r="667" spans="3:25" ht="11.25" customHeight="1"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</row>
    <row r="668" spans="3:25" ht="11.25" customHeight="1"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</row>
    <row r="669" spans="3:25" ht="11.25" customHeight="1"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</row>
    <row r="670" spans="3:25" ht="11.25" customHeight="1"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</row>
    <row r="671" spans="3:25" ht="11.25" customHeight="1"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</row>
    <row r="672" spans="3:25" ht="11.25" customHeight="1"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</row>
    <row r="673" spans="3:25" ht="11.25" customHeight="1"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</row>
    <row r="674" spans="3:25" ht="11.25" customHeight="1"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</row>
    <row r="675" spans="3:25" ht="11.25" customHeight="1"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</row>
    <row r="676" spans="3:25" ht="11.25" customHeight="1"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</row>
    <row r="677" spans="3:25" ht="11.25" customHeight="1"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</row>
    <row r="678" spans="3:25" ht="11.25" customHeight="1"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</row>
    <row r="679" spans="3:25" ht="11.25" customHeight="1"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</row>
    <row r="680" spans="3:25" ht="11.25" customHeight="1"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</row>
    <row r="681" spans="3:25" ht="11.25" customHeight="1"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</row>
    <row r="682" spans="3:25" ht="11.25" customHeight="1"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</row>
    <row r="683" spans="3:25" ht="11.25" customHeight="1"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</row>
    <row r="684" spans="3:25" ht="11.25" customHeight="1"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</row>
    <row r="685" spans="3:25" ht="11.25" customHeight="1"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</row>
    <row r="686" spans="3:25" ht="11.25" customHeight="1"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</row>
    <row r="687" spans="3:25" ht="11.25" customHeight="1"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</row>
    <row r="688" spans="3:25" ht="11.25" customHeight="1"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</row>
    <row r="689" spans="3:25" ht="11.25" customHeight="1"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</row>
    <row r="690" spans="3:25" ht="11.25" customHeight="1"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</row>
    <row r="691" spans="3:25" ht="11.25" customHeight="1"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</row>
    <row r="692" spans="3:25" ht="11.25" customHeight="1"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</row>
    <row r="693" spans="3:25" ht="11.25" customHeight="1"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</row>
    <row r="694" spans="3:25" ht="11.25" customHeight="1"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</row>
    <row r="695" spans="3:25" ht="11.25" customHeight="1"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</row>
    <row r="696" spans="3:25" ht="11.25" customHeight="1"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</row>
    <row r="697" spans="3:25" ht="11.25" customHeight="1"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</row>
    <row r="698" spans="3:25" ht="11.25" customHeight="1"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</row>
    <row r="699" spans="3:25" ht="11.25" customHeight="1"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</row>
    <row r="700" spans="3:25" ht="11.25" customHeight="1"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</row>
    <row r="701" spans="3:25" ht="11.25" customHeight="1"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</row>
    <row r="702" spans="3:25" ht="11.25" customHeight="1"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</row>
    <row r="703" spans="3:25" ht="11.25" customHeight="1"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</row>
    <row r="704" spans="3:25" ht="11.25" customHeight="1"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</row>
    <row r="705" spans="3:25" ht="11.25" customHeight="1"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</row>
    <row r="706" spans="3:25" ht="11.25" customHeight="1"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</row>
    <row r="707" spans="3:25" ht="11.25" customHeight="1"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</row>
    <row r="708" spans="3:25" ht="11.25" customHeight="1"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</row>
    <row r="709" spans="3:25" ht="11.25" customHeight="1"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</row>
    <row r="710" spans="3:25" ht="11.25" customHeight="1"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</row>
    <row r="711" spans="3:25" ht="11.25" customHeight="1"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</row>
    <row r="712" spans="3:25" ht="11.25" customHeight="1"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</row>
    <row r="713" spans="3:25" ht="11.25" customHeight="1"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</row>
    <row r="714" spans="3:25" ht="11.25" customHeight="1"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</row>
    <row r="715" spans="3:25" ht="11.25" customHeight="1"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</row>
    <row r="716" spans="3:25" ht="11.25" customHeight="1"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</row>
    <row r="717" spans="3:25" ht="11.25" customHeight="1"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</row>
    <row r="718" spans="3:25" ht="11.25" customHeight="1"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</row>
    <row r="719" spans="3:25" ht="11.25" customHeight="1"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</row>
    <row r="720" spans="3:25" ht="11.25" customHeight="1"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</row>
    <row r="721" spans="3:25" ht="11.25" customHeight="1"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</row>
    <row r="722" spans="3:25" ht="11.25" customHeight="1"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</row>
    <row r="723" spans="3:25" ht="11.25" customHeight="1"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</row>
    <row r="724" spans="3:25" ht="11.25" customHeight="1"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</row>
    <row r="725" spans="3:25" ht="11.25" customHeight="1"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</row>
    <row r="726" spans="3:25" ht="11.25" customHeight="1"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3:25" ht="11.25" customHeight="1"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</row>
    <row r="728" spans="3:25" ht="11.25" customHeight="1"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</row>
    <row r="729" spans="3:25" ht="11.25" customHeight="1"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</row>
    <row r="730" spans="3:25" ht="11.25" customHeight="1"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</row>
    <row r="731" spans="3:25" ht="11.25" customHeight="1"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</row>
    <row r="732" spans="3:25" ht="11.25" customHeight="1"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</row>
    <row r="733" spans="3:25" ht="11.25" customHeight="1"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</row>
    <row r="734" spans="3:25" ht="11.25" customHeight="1"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</row>
    <row r="735" spans="3:25" ht="11.25" customHeight="1"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</row>
    <row r="736" spans="3:25" ht="11.25" customHeight="1"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</row>
    <row r="737" spans="3:25" ht="11.25" customHeight="1"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</row>
    <row r="738" spans="3:25" ht="11.25" customHeight="1"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</row>
    <row r="739" spans="3:25" ht="11.25" customHeight="1"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</row>
    <row r="740" spans="3:25" ht="11.25" customHeight="1"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</row>
    <row r="741" spans="3:25" ht="11.25" customHeight="1"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</row>
    <row r="742" spans="3:25" ht="11.25" customHeight="1"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</row>
    <row r="743" spans="3:25" ht="11.25" customHeight="1"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</row>
    <row r="744" spans="3:25" ht="11.25" customHeight="1"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</row>
    <row r="745" spans="3:25" ht="11.25" customHeight="1"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</row>
    <row r="746" spans="3:25" ht="11.25" customHeight="1"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</row>
    <row r="747" spans="3:25" ht="11.25" customHeight="1"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</row>
    <row r="748" spans="3:25" ht="11.25" customHeight="1"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</row>
    <row r="749" spans="3:25" ht="11.25" customHeight="1"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</row>
    <row r="750" spans="3:25" ht="11.25" customHeight="1"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</row>
    <row r="751" spans="3:25" ht="11.25" customHeight="1"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</row>
    <row r="752" spans="3:25" ht="11.25" customHeight="1"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</row>
    <row r="753" spans="3:25" ht="11.25" customHeight="1"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</row>
    <row r="754" spans="3:25" ht="11.25" customHeight="1"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</row>
    <row r="755" spans="3:25" ht="11.25" customHeight="1"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</row>
    <row r="756" spans="3:25" ht="11.25" customHeight="1"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</row>
    <row r="757" spans="3:25" ht="11.25" customHeight="1"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</row>
    <row r="758" spans="3:25" ht="11.25" customHeight="1"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</row>
    <row r="759" spans="3:25" ht="11.25" customHeight="1"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</row>
    <row r="760" spans="3:25" ht="11.25" customHeight="1"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</row>
    <row r="761" spans="3:25" ht="11.25" customHeight="1"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</row>
    <row r="762" spans="3:25" ht="11.25" customHeight="1"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</row>
    <row r="763" spans="3:25" ht="11.25" customHeight="1"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</row>
    <row r="764" spans="3:25" ht="11.25" customHeight="1"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</row>
    <row r="765" spans="3:25" ht="11.25" customHeight="1"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</row>
    <row r="766" spans="3:25" ht="11.25" customHeight="1"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</row>
    <row r="767" spans="3:25" ht="11.25" customHeight="1"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</row>
    <row r="768" spans="3:25" ht="11.25" customHeight="1"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</row>
    <row r="769" spans="3:25" ht="11.25" customHeight="1"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</row>
    <row r="770" spans="3:25" ht="11.25" customHeight="1"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</row>
    <row r="771" spans="3:25" ht="11.25" customHeight="1"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</row>
    <row r="772" spans="3:25" ht="11.25" customHeight="1"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</row>
    <row r="773" spans="3:25" ht="11.25" customHeight="1"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</row>
    <row r="774" spans="3:25" ht="11.25" customHeight="1"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</row>
    <row r="775" spans="3:25" ht="11.25" customHeight="1"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</row>
    <row r="776" spans="3:25" ht="11.25" customHeight="1"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</row>
    <row r="777" spans="3:25" ht="11.25" customHeight="1"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</row>
    <row r="778" spans="3:25" ht="11.25" customHeight="1"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</row>
    <row r="779" spans="3:25" ht="11.25" customHeight="1"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</row>
    <row r="780" spans="3:25" ht="11.25" customHeight="1"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</row>
    <row r="781" spans="3:25" ht="11.25" customHeight="1"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</row>
    <row r="782" spans="3:25" ht="11.25" customHeight="1"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</row>
    <row r="783" spans="3:25" ht="11.25" customHeight="1"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</row>
    <row r="784" spans="3:25" ht="11.25" customHeight="1"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</row>
    <row r="785" spans="3:25" ht="11.25" customHeight="1"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</row>
    <row r="786" spans="3:25" ht="11.25" customHeight="1"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</row>
    <row r="787" spans="3:25" ht="11.25" customHeight="1"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</row>
    <row r="788" spans="3:25" ht="11.25" customHeight="1"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</row>
    <row r="789" spans="3:25" ht="11.25" customHeight="1"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</row>
    <row r="790" spans="3:25" ht="11.25" customHeight="1"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</row>
    <row r="791" spans="3:25" ht="11.25" customHeight="1"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</row>
    <row r="792" spans="3:25" ht="11.25" customHeight="1"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</row>
    <row r="793" spans="3:25" ht="11.25" customHeight="1"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</row>
    <row r="794" spans="3:25" ht="11.25" customHeight="1"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</row>
    <row r="795" spans="3:25" ht="11.25" customHeight="1"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</row>
    <row r="796" spans="3:25" ht="11.25" customHeight="1"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</row>
    <row r="797" spans="3:25" ht="11.25" customHeight="1"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</row>
    <row r="798" spans="3:25" ht="11.25" customHeight="1"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</row>
    <row r="799" spans="3:25" ht="11.25" customHeight="1"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</row>
    <row r="800" spans="3:25" ht="11.25" customHeight="1"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</row>
    <row r="801" spans="3:25" ht="11.25" customHeight="1"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</row>
    <row r="802" spans="3:25" ht="11.25" customHeight="1"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</row>
    <row r="803" spans="3:25" ht="11.25" customHeight="1"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</row>
    <row r="804" spans="3:25" ht="11.25" customHeight="1"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</row>
    <row r="805" spans="3:25" ht="11.25" customHeight="1"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</row>
    <row r="806" spans="3:25" ht="11.25" customHeight="1"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</row>
    <row r="807" spans="3:25" ht="11.25" customHeight="1"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</row>
    <row r="808" spans="3:25" ht="11.25" customHeight="1"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</row>
    <row r="809" spans="3:25" ht="11.25" customHeight="1"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</row>
    <row r="810" spans="3:25" ht="11.25" customHeight="1"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</row>
    <row r="811" spans="3:25" ht="11.25" customHeight="1"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</row>
    <row r="812" spans="3:25" ht="11.25" customHeight="1"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</row>
    <row r="813" spans="3:25" ht="11.25" customHeight="1"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</row>
    <row r="814" spans="3:25" ht="11.25" customHeight="1"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</row>
    <row r="815" spans="3:25" ht="11.25" customHeight="1"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</row>
    <row r="816" spans="3:25" ht="11.25" customHeight="1"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</row>
    <row r="817" spans="3:25" ht="11.25" customHeight="1"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</row>
    <row r="818" spans="3:25" ht="11.25" customHeight="1"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</row>
    <row r="819" spans="3:25" ht="11.25" customHeight="1"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</row>
    <row r="820" spans="3:25" ht="11.25" customHeight="1"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</row>
    <row r="821" spans="3:25" ht="11.25" customHeight="1"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</row>
    <row r="822" spans="3:25" ht="11.25" customHeight="1"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</row>
    <row r="823" spans="3:25" ht="11.25" customHeight="1"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</row>
    <row r="824" spans="3:25" ht="11.25" customHeight="1"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</row>
    <row r="825" spans="3:25" ht="11.25" customHeight="1"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</row>
    <row r="826" spans="3:25" ht="11.25" customHeight="1"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</row>
    <row r="827" spans="3:25" ht="11.25" customHeight="1"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</row>
    <row r="828" spans="3:25" ht="11.25" customHeight="1"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</row>
    <row r="829" spans="3:25" ht="11.25" customHeight="1"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</row>
    <row r="830" spans="3:25" ht="11.25" customHeight="1"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</row>
    <row r="831" spans="3:25" ht="11.25" customHeight="1"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</row>
    <row r="832" spans="3:25" ht="11.25" customHeight="1"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</row>
    <row r="833" spans="3:25" ht="11.25" customHeight="1"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</row>
    <row r="834" spans="3:25" ht="11.25" customHeight="1"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</row>
    <row r="835" spans="3:25" ht="11.25" customHeight="1"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</row>
    <row r="836" spans="3:25" ht="11.25" customHeight="1"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</row>
    <row r="837" spans="3:25" ht="11.25" customHeight="1"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</row>
    <row r="838" spans="3:25" ht="11.25" customHeight="1"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</row>
    <row r="839" spans="3:25" ht="11.25" customHeight="1"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</row>
    <row r="840" spans="3:25" ht="11.25" customHeight="1"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</row>
    <row r="841" spans="3:25" ht="11.25" customHeight="1"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</row>
    <row r="842" spans="3:25" ht="11.25" customHeight="1"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</row>
    <row r="843" spans="3:25" ht="11.25" customHeight="1"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</row>
    <row r="844" spans="3:25" ht="11.25" customHeight="1"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</row>
    <row r="845" spans="3:25" ht="11.25" customHeight="1"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</row>
    <row r="846" spans="3:25" ht="11.25" customHeight="1"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</row>
    <row r="847" spans="3:25" ht="11.25" customHeight="1"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</row>
    <row r="848" spans="3:25" ht="11.25" customHeight="1"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</row>
    <row r="849" spans="3:25" ht="11.25" customHeight="1"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</row>
    <row r="850" spans="3:25" ht="11.25" customHeight="1"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</row>
    <row r="851" spans="3:25" ht="11.25" customHeight="1"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</row>
    <row r="852" spans="3:25" ht="11.25" customHeight="1"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</row>
    <row r="853" spans="3:25" ht="11.25" customHeight="1"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</row>
    <row r="854" spans="3:25" ht="11.25" customHeight="1"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</row>
    <row r="855" spans="3:25" ht="11.25" customHeight="1"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</row>
    <row r="856" spans="3:25" ht="11.25" customHeight="1"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</row>
    <row r="857" spans="3:25" ht="11.25" customHeight="1"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</row>
    <row r="858" spans="3:25" ht="11.25" customHeight="1"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</row>
    <row r="859" spans="3:25" ht="11.25" customHeight="1"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</row>
    <row r="860" spans="3:25" ht="11.25" customHeight="1"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</row>
    <row r="861" spans="3:25" ht="11.25" customHeight="1"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</row>
    <row r="862" spans="3:25" ht="11.25" customHeight="1"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</row>
    <row r="863" spans="3:25" ht="11.25" customHeight="1"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</row>
    <row r="864" spans="3:25" ht="11.25" customHeight="1"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</row>
    <row r="865" spans="3:25" ht="11.25" customHeight="1"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</row>
    <row r="866" spans="3:25" ht="11.25" customHeight="1"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</row>
    <row r="867" spans="3:25" ht="11.25" customHeight="1"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</row>
    <row r="868" spans="3:25" ht="11.25" customHeight="1"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</row>
    <row r="869" spans="3:25" ht="11.25" customHeight="1"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</row>
    <row r="870" spans="3:25" ht="11.25" customHeight="1"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</row>
    <row r="871" spans="3:25" ht="11.25" customHeight="1"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</row>
    <row r="872" spans="3:25" ht="11.25" customHeight="1"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</row>
    <row r="873" spans="3:25" ht="11.25" customHeight="1"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</row>
    <row r="874" spans="3:25" ht="11.25" customHeight="1"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</row>
    <row r="875" spans="3:25" ht="11.25" customHeight="1"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</row>
    <row r="876" spans="3:25" ht="11.25" customHeight="1"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</row>
    <row r="877" spans="3:25" ht="11.25" customHeight="1"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</row>
    <row r="878" spans="3:25" ht="11.25" customHeight="1"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</row>
    <row r="879" spans="3:25" ht="11.25" customHeight="1"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</row>
    <row r="880" spans="3:25" ht="11.25" customHeight="1"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</row>
    <row r="881" spans="3:25" ht="11.25" customHeight="1"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</row>
    <row r="882" spans="3:25" ht="11.25" customHeight="1"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</row>
    <row r="883" spans="3:25" ht="11.25" customHeight="1"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</row>
    <row r="884" spans="3:25" ht="11.25" customHeight="1"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</row>
    <row r="885" spans="3:25" ht="11.25" customHeight="1"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</row>
    <row r="886" spans="3:25" ht="11.25" customHeight="1"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</row>
    <row r="887" spans="3:25" ht="11.25" customHeight="1"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</row>
    <row r="888" spans="3:25" ht="11.25" customHeight="1"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</row>
    <row r="889" spans="3:25" ht="11.25" customHeight="1"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</row>
    <row r="890" spans="3:25" ht="11.25" customHeight="1"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</row>
    <row r="891" spans="3:25" ht="11.25" customHeight="1"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</row>
    <row r="892" spans="3:25" ht="11.25" customHeight="1"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</row>
    <row r="893" spans="3:25" ht="11.25" customHeight="1"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</row>
    <row r="894" spans="3:25" ht="11.25" customHeight="1"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</row>
    <row r="895" spans="3:25" ht="11.25" customHeight="1"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</row>
    <row r="896" spans="3:25" ht="11.25" customHeight="1"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</row>
    <row r="897" spans="3:25" ht="11.25" customHeight="1"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</row>
    <row r="898" spans="3:25" ht="11.25" customHeight="1"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</row>
    <row r="899" spans="3:25" ht="11.25" customHeight="1"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</row>
    <row r="900" spans="3:25" ht="11.25" customHeight="1"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</row>
    <row r="901" spans="3:25" ht="11.25" customHeight="1"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</row>
    <row r="902" spans="3:25" ht="11.25" customHeight="1"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</row>
    <row r="903" spans="3:25" ht="11.25" customHeight="1"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</row>
    <row r="904" spans="3:25" ht="11.25" customHeight="1"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</row>
    <row r="905" spans="3:25" ht="11.25" customHeight="1"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</row>
    <row r="906" spans="3:25" ht="11.25" customHeight="1"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</row>
    <row r="907" spans="3:25" ht="11.25" customHeight="1"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</row>
    <row r="908" spans="3:25" ht="11.25" customHeight="1"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</row>
    <row r="909" spans="3:25" ht="11.25" customHeight="1"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</row>
    <row r="910" spans="3:25" ht="11.25" customHeight="1"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</row>
    <row r="911" spans="3:25" ht="11.25" customHeight="1"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</row>
    <row r="912" spans="3:25" ht="11.25" customHeight="1"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</row>
    <row r="913" spans="3:25" ht="11.25" customHeight="1"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</row>
    <row r="914" spans="3:25" ht="11.25" customHeight="1"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</row>
    <row r="915" spans="3:25" ht="11.25" customHeight="1"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</row>
    <row r="916" spans="3:25" ht="11.25" customHeight="1"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</row>
    <row r="917" spans="3:25" ht="11.25" customHeight="1"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</row>
    <row r="918" spans="3:25" ht="11.25" customHeight="1"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</row>
    <row r="919" spans="3:25" ht="11.25" customHeight="1"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</row>
    <row r="920" spans="3:25" ht="11.25" customHeight="1"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</row>
    <row r="921" spans="3:25" ht="11.25" customHeight="1"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</row>
    <row r="922" spans="3:25" ht="11.25" customHeight="1"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</row>
    <row r="923" spans="3:25" ht="11.25" customHeight="1"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</row>
    <row r="924" spans="3:25" ht="11.25" customHeight="1"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</row>
    <row r="925" spans="3:25" ht="11.25" customHeight="1"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</row>
    <row r="926" spans="3:25" ht="11.25" customHeight="1"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</row>
    <row r="927" spans="3:25" ht="11.25" customHeight="1"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</row>
    <row r="928" spans="3:25" ht="11.25" customHeight="1"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</row>
    <row r="929" spans="3:25" ht="11.25" customHeight="1"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</row>
    <row r="930" spans="3:25" ht="11.25" customHeight="1"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</row>
    <row r="931" spans="3:25" ht="11.25" customHeight="1"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</row>
    <row r="932" spans="3:25" ht="11.25" customHeight="1"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</row>
    <row r="933" spans="3:25" ht="11.25" customHeight="1"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</row>
    <row r="934" spans="3:25" ht="11.25" customHeight="1"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</row>
    <row r="935" spans="3:25" ht="11.25" customHeight="1"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</row>
    <row r="936" spans="3:25" ht="11.25" customHeight="1"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</row>
    <row r="937" spans="3:25" ht="11.25" customHeight="1"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</row>
    <row r="938" spans="3:25" ht="11.25" customHeight="1"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</row>
    <row r="939" spans="3:25" ht="11.25" customHeight="1"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</row>
    <row r="940" spans="3:25" ht="11.25" customHeight="1"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</row>
    <row r="941" spans="3:25" ht="11.25" customHeight="1"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</row>
    <row r="942" spans="3:25" ht="11.25" customHeight="1"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</row>
    <row r="943" spans="3:25" ht="11.25" customHeight="1"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</row>
    <row r="944" spans="3:25" ht="11.25" customHeight="1"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</row>
    <row r="945" spans="3:25" ht="11.25" customHeight="1"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</row>
    <row r="946" spans="3:25" ht="11.25" customHeight="1"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</row>
    <row r="947" spans="3:25" ht="11.25" customHeight="1"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</row>
    <row r="948" spans="3:25" ht="11.25" customHeight="1"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</row>
    <row r="949" spans="3:25" ht="11.25" customHeight="1"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</row>
    <row r="950" spans="3:25" ht="11.25" customHeight="1"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</row>
    <row r="951" spans="3:25" ht="11.25" customHeight="1"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</row>
    <row r="952" spans="3:25" ht="11.25" customHeight="1"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</row>
    <row r="953" spans="3:25" ht="11.25" customHeight="1"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</row>
    <row r="954" spans="3:25" ht="11.25" customHeight="1"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</row>
    <row r="955" spans="3:25" ht="11.25" customHeight="1"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</row>
    <row r="956" spans="3:25" ht="11.25" customHeight="1"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</row>
    <row r="957" spans="3:25" ht="11.25" customHeight="1"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</row>
    <row r="958" spans="3:25" ht="11.25" customHeight="1"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</row>
    <row r="959" spans="3:25" ht="11.25" customHeight="1"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</row>
    <row r="960" spans="3:25" ht="11.25" customHeight="1"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</row>
    <row r="961" spans="3:25" ht="11.25" customHeight="1"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</row>
    <row r="962" spans="3:25" ht="11.25" customHeight="1"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</row>
    <row r="963" spans="3:25" ht="11.25" customHeight="1"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</row>
    <row r="964" spans="3:25" ht="11.25" customHeight="1"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</row>
    <row r="965" spans="3:25" ht="11.25" customHeight="1"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</row>
    <row r="966" spans="3:25" ht="11.25" customHeight="1"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</row>
    <row r="967" spans="3:25" ht="11.25" customHeight="1"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</row>
    <row r="968" spans="3:25" ht="11.25" customHeight="1"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</row>
    <row r="969" spans="3:25" ht="11.25" customHeight="1"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</row>
    <row r="970" spans="3:25" ht="11.25" customHeight="1"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</row>
    <row r="971" spans="3:25" ht="11.25" customHeight="1"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</row>
    <row r="972" spans="3:25" ht="11.25" customHeight="1"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</row>
    <row r="973" spans="3:25" ht="11.25" customHeight="1"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</row>
    <row r="974" spans="3:25" ht="11.25" customHeight="1"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</row>
    <row r="975" spans="3:25" ht="11.25" customHeight="1"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</row>
    <row r="976" spans="3:25" ht="11.25" customHeight="1"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</row>
    <row r="977" spans="3:25" ht="11.25" customHeight="1"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</row>
    <row r="978" spans="3:25" ht="11.25" customHeight="1"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</row>
    <row r="979" spans="3:25" ht="11.25" customHeight="1"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</row>
    <row r="980" spans="3:25" ht="11.25" customHeight="1"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</row>
    <row r="981" spans="3:25" ht="11.25" customHeight="1"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</row>
    <row r="982" spans="3:25" ht="11.25" customHeight="1"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</row>
    <row r="983" spans="3:25" ht="11.25" customHeight="1"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</row>
    <row r="984" spans="3:25" ht="11.25" customHeight="1"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</row>
    <row r="985" spans="3:25" ht="11.25" customHeight="1"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</row>
    <row r="986" spans="3:25" ht="11.25" customHeight="1"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</row>
    <row r="987" spans="3:25" ht="11.25" customHeight="1"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</row>
    <row r="988" spans="3:25" ht="11.25" customHeight="1"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</row>
    <row r="989" spans="3:25" ht="11.25" customHeight="1"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</row>
    <row r="990" spans="3:25" ht="11.25" customHeight="1"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</row>
    <row r="991" spans="3:25" ht="11.25" customHeight="1"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</row>
    <row r="992" spans="3:25" ht="11.25" customHeight="1"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</row>
    <row r="993" spans="3:25" ht="11.25" customHeight="1"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</row>
    <row r="994" spans="3:25" ht="11.25" customHeight="1"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</row>
    <row r="995" spans="3:25" ht="11.25" customHeight="1"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</row>
    <row r="996" spans="3:25" ht="11.25" customHeight="1"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</row>
    <row r="997" spans="3:25" ht="11.25" customHeight="1"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</row>
    <row r="998" spans="3:25" ht="11.25" customHeight="1"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</row>
    <row r="999" spans="3:25" ht="11.25" customHeight="1"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</row>
    <row r="1000" spans="3:25" ht="11.25" customHeight="1"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</row>
    <row r="1001" spans="3:25" ht="11.25" customHeight="1"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</row>
    <row r="1002" spans="3:25" ht="11.25" customHeight="1"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</row>
    <row r="1003" spans="3:25" ht="11.25" customHeight="1"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</row>
    <row r="1004" spans="3:25" ht="11.25" customHeight="1">
      <c r="C1004" s="112"/>
      <c r="D1004" s="112"/>
      <c r="E1004" s="112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  <c r="Y1004" s="112"/>
    </row>
    <row r="1005" spans="3:25" ht="11.25" customHeight="1">
      <c r="C1005" s="112"/>
      <c r="D1005" s="112"/>
      <c r="E1005" s="112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  <c r="Y1005" s="112"/>
    </row>
    <row r="1006" spans="3:25" ht="11.25" customHeight="1">
      <c r="C1006" s="112"/>
      <c r="D1006" s="112"/>
      <c r="E1006" s="112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  <c r="V1006" s="112"/>
      <c r="W1006" s="112"/>
      <c r="X1006" s="112"/>
      <c r="Y1006" s="112"/>
    </row>
    <row r="1007" spans="3:25" ht="11.25" customHeight="1">
      <c r="C1007" s="112"/>
      <c r="D1007" s="112"/>
      <c r="E1007" s="112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  <c r="V1007" s="112"/>
      <c r="W1007" s="112"/>
      <c r="X1007" s="112"/>
      <c r="Y1007" s="112"/>
    </row>
    <row r="1008" spans="3:25" ht="11.25" customHeight="1">
      <c r="C1008" s="112"/>
      <c r="D1008" s="112"/>
      <c r="E1008" s="112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12"/>
      <c r="V1008" s="112"/>
      <c r="W1008" s="112"/>
      <c r="X1008" s="112"/>
      <c r="Y1008" s="112"/>
    </row>
    <row r="1009" spans="3:25" ht="11.25" customHeight="1">
      <c r="C1009" s="112"/>
      <c r="D1009" s="112"/>
      <c r="E1009" s="112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12"/>
      <c r="V1009" s="112"/>
      <c r="W1009" s="112"/>
      <c r="X1009" s="112"/>
      <c r="Y1009" s="112"/>
    </row>
    <row r="1010" spans="3:25" ht="11.25" customHeight="1">
      <c r="C1010" s="112"/>
      <c r="D1010" s="112"/>
      <c r="E1010" s="112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12"/>
      <c r="V1010" s="112"/>
      <c r="W1010" s="112"/>
      <c r="X1010" s="112"/>
      <c r="Y1010" s="112"/>
    </row>
    <row r="1011" spans="3:25" ht="11.25" customHeight="1">
      <c r="C1011" s="112"/>
      <c r="D1011" s="112"/>
      <c r="E1011" s="112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12"/>
      <c r="V1011" s="112"/>
      <c r="W1011" s="112"/>
      <c r="X1011" s="112"/>
      <c r="Y1011" s="112"/>
    </row>
    <row r="1012" spans="3:25" ht="11.25" customHeight="1">
      <c r="C1012" s="112"/>
      <c r="D1012" s="112"/>
      <c r="E1012" s="112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12"/>
      <c r="V1012" s="112"/>
      <c r="W1012" s="112"/>
      <c r="X1012" s="112"/>
      <c r="Y1012" s="112"/>
    </row>
    <row r="1013" spans="3:25" ht="11.25" customHeight="1">
      <c r="C1013" s="112"/>
      <c r="D1013" s="112"/>
      <c r="E1013" s="112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12"/>
      <c r="V1013" s="112"/>
      <c r="W1013" s="112"/>
      <c r="X1013" s="112"/>
      <c r="Y1013" s="112"/>
    </row>
    <row r="1014" spans="3:25" ht="11.25" customHeight="1">
      <c r="C1014" s="112"/>
      <c r="D1014" s="112"/>
      <c r="E1014" s="112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12"/>
      <c r="V1014" s="112"/>
      <c r="W1014" s="112"/>
      <c r="X1014" s="112"/>
      <c r="Y1014" s="112"/>
    </row>
    <row r="1015" spans="3:25" ht="11.25" customHeight="1">
      <c r="C1015" s="112"/>
      <c r="D1015" s="112"/>
      <c r="E1015" s="112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12"/>
      <c r="V1015" s="112"/>
      <c r="W1015" s="112"/>
      <c r="X1015" s="112"/>
      <c r="Y1015" s="112"/>
    </row>
    <row r="1016" spans="3:25" ht="11.25" customHeight="1">
      <c r="C1016" s="112"/>
      <c r="D1016" s="112"/>
      <c r="E1016" s="112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 s="112"/>
      <c r="U1016" s="112"/>
      <c r="V1016" s="112"/>
      <c r="W1016" s="112"/>
      <c r="X1016" s="112"/>
      <c r="Y1016" s="112"/>
    </row>
    <row r="1017" spans="3:25" ht="11.25" customHeight="1">
      <c r="C1017" s="112"/>
      <c r="D1017" s="112"/>
      <c r="E1017" s="112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12"/>
      <c r="V1017" s="112"/>
      <c r="W1017" s="112"/>
      <c r="X1017" s="112"/>
      <c r="Y1017" s="112"/>
    </row>
    <row r="1018" spans="3:25" ht="11.25" customHeight="1">
      <c r="C1018" s="112"/>
      <c r="D1018" s="112"/>
      <c r="E1018" s="112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12"/>
      <c r="V1018" s="112"/>
      <c r="W1018" s="112"/>
      <c r="X1018" s="112"/>
      <c r="Y1018" s="112"/>
    </row>
    <row r="1019" spans="3:25" ht="11.25" customHeight="1">
      <c r="C1019" s="112"/>
      <c r="D1019" s="112"/>
      <c r="E1019" s="112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12"/>
      <c r="V1019" s="112"/>
      <c r="W1019" s="112"/>
      <c r="X1019" s="112"/>
      <c r="Y1019" s="112"/>
    </row>
    <row r="1020" spans="3:25" ht="11.25" customHeight="1">
      <c r="C1020" s="112"/>
      <c r="D1020" s="112"/>
      <c r="E1020" s="112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  <c r="V1020" s="112"/>
      <c r="W1020" s="112"/>
      <c r="X1020" s="112"/>
      <c r="Y1020" s="112"/>
    </row>
    <row r="1021" spans="3:25" ht="11.25" customHeight="1">
      <c r="C1021" s="112"/>
      <c r="D1021" s="112"/>
      <c r="E1021" s="112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 s="112"/>
      <c r="U1021" s="112"/>
      <c r="V1021" s="112"/>
      <c r="W1021" s="112"/>
      <c r="X1021" s="112"/>
      <c r="Y1021" s="112"/>
    </row>
    <row r="1022" spans="3:25" ht="11.25" customHeight="1">
      <c r="C1022" s="112"/>
      <c r="D1022" s="112"/>
      <c r="E1022" s="112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 s="112"/>
      <c r="U1022" s="112"/>
      <c r="V1022" s="112"/>
      <c r="W1022" s="112"/>
      <c r="X1022" s="112"/>
      <c r="Y1022" s="112"/>
    </row>
    <row r="1023" spans="3:25" ht="11.25" customHeight="1">
      <c r="C1023" s="112"/>
      <c r="D1023" s="112"/>
      <c r="E1023" s="112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 s="112"/>
      <c r="U1023" s="112"/>
      <c r="V1023" s="112"/>
      <c r="W1023" s="112"/>
      <c r="X1023" s="112"/>
      <c r="Y1023" s="112"/>
    </row>
    <row r="1024" spans="3:25" ht="11.25" customHeight="1">
      <c r="C1024" s="112"/>
      <c r="D1024" s="112"/>
      <c r="E1024" s="112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12"/>
      <c r="V1024" s="112"/>
      <c r="W1024" s="112"/>
      <c r="X1024" s="112"/>
      <c r="Y1024" s="112"/>
    </row>
    <row r="1025" spans="3:25" ht="11.25" customHeight="1">
      <c r="C1025" s="112"/>
      <c r="D1025" s="112"/>
      <c r="E1025" s="112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 s="112"/>
      <c r="U1025" s="112"/>
      <c r="V1025" s="112"/>
      <c r="W1025" s="112"/>
      <c r="X1025" s="112"/>
      <c r="Y1025" s="112"/>
    </row>
    <row r="1026" spans="3:25" ht="11.25" customHeight="1">
      <c r="C1026" s="112"/>
      <c r="D1026" s="112"/>
      <c r="E1026" s="112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12"/>
      <c r="V1026" s="112"/>
      <c r="W1026" s="112"/>
      <c r="X1026" s="112"/>
      <c r="Y1026" s="112"/>
    </row>
    <row r="1027" spans="3:25" ht="11.25" customHeight="1">
      <c r="C1027" s="112"/>
      <c r="D1027" s="112"/>
      <c r="E1027" s="112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 s="112"/>
      <c r="U1027" s="112"/>
      <c r="V1027" s="112"/>
      <c r="W1027" s="112"/>
      <c r="X1027" s="112"/>
      <c r="Y1027" s="112"/>
    </row>
    <row r="1028" spans="3:25" ht="11.25" customHeight="1">
      <c r="C1028" s="112"/>
      <c r="D1028" s="112"/>
      <c r="E1028" s="112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12"/>
      <c r="V1028" s="112"/>
      <c r="W1028" s="112"/>
      <c r="X1028" s="112"/>
      <c r="Y1028" s="112"/>
    </row>
    <row r="1029" spans="3:25" ht="11.25" customHeight="1">
      <c r="C1029" s="112"/>
      <c r="D1029" s="112"/>
      <c r="E1029" s="112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 s="112"/>
      <c r="U1029" s="112"/>
      <c r="V1029" s="112"/>
      <c r="W1029" s="112"/>
      <c r="X1029" s="112"/>
      <c r="Y1029" s="112"/>
    </row>
    <row r="1030" spans="3:25" ht="11.25" customHeight="1">
      <c r="C1030" s="112"/>
      <c r="D1030" s="112"/>
      <c r="E1030" s="112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 s="112"/>
      <c r="U1030" s="112"/>
      <c r="V1030" s="112"/>
      <c r="W1030" s="112"/>
      <c r="X1030" s="112"/>
      <c r="Y1030" s="112"/>
    </row>
    <row r="1031" spans="3:25" ht="11.25" customHeight="1">
      <c r="C1031" s="112"/>
      <c r="D1031" s="112"/>
      <c r="E1031" s="112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  <c r="V1031" s="112"/>
      <c r="W1031" s="112"/>
      <c r="X1031" s="112"/>
      <c r="Y1031" s="112"/>
    </row>
    <row r="1032" spans="3:25" ht="11.25" customHeight="1">
      <c r="C1032" s="112"/>
      <c r="D1032" s="112"/>
      <c r="E1032" s="112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 s="112"/>
      <c r="U1032" s="112"/>
      <c r="V1032" s="112"/>
      <c r="W1032" s="112"/>
      <c r="X1032" s="112"/>
      <c r="Y1032" s="112"/>
    </row>
    <row r="1033" spans="3:25" ht="11.25" customHeight="1">
      <c r="C1033" s="112"/>
      <c r="D1033" s="112"/>
      <c r="E1033" s="112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 s="112"/>
      <c r="U1033" s="112"/>
      <c r="V1033" s="112"/>
      <c r="W1033" s="112"/>
      <c r="X1033" s="112"/>
      <c r="Y1033" s="112"/>
    </row>
    <row r="1034" spans="3:25" ht="11.25" customHeight="1">
      <c r="C1034" s="112"/>
      <c r="D1034" s="112"/>
      <c r="E1034" s="112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 s="112"/>
      <c r="U1034" s="112"/>
      <c r="V1034" s="112"/>
      <c r="W1034" s="112"/>
      <c r="X1034" s="112"/>
      <c r="Y1034" s="112"/>
    </row>
    <row r="1035" spans="3:25" ht="11.25" customHeight="1">
      <c r="C1035" s="112"/>
      <c r="D1035" s="112"/>
      <c r="E1035" s="112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12"/>
      <c r="V1035" s="112"/>
      <c r="W1035" s="112"/>
      <c r="X1035" s="112"/>
      <c r="Y1035" s="112"/>
    </row>
    <row r="1036" spans="3:25" ht="11.25" customHeight="1">
      <c r="C1036" s="112"/>
      <c r="D1036" s="112"/>
      <c r="E1036" s="112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12"/>
      <c r="V1036" s="112"/>
      <c r="W1036" s="112"/>
      <c r="X1036" s="112"/>
      <c r="Y1036" s="112"/>
    </row>
    <row r="1037" spans="3:25" ht="11.25" customHeight="1">
      <c r="C1037" s="112"/>
      <c r="D1037" s="112"/>
      <c r="E1037" s="112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 s="112"/>
      <c r="U1037" s="112"/>
      <c r="V1037" s="112"/>
      <c r="W1037" s="112"/>
      <c r="X1037" s="112"/>
      <c r="Y1037" s="112"/>
    </row>
    <row r="1038" spans="3:25" ht="11.25" customHeight="1">
      <c r="C1038" s="112"/>
      <c r="D1038" s="112"/>
      <c r="E1038" s="112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  <c r="U1038" s="112"/>
      <c r="V1038" s="112"/>
      <c r="W1038" s="112"/>
      <c r="X1038" s="112"/>
      <c r="Y1038" s="112"/>
    </row>
    <row r="1039" spans="3:25" ht="11.25" customHeight="1">
      <c r="C1039" s="112"/>
      <c r="D1039" s="112"/>
      <c r="E1039" s="112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12"/>
      <c r="V1039" s="112"/>
      <c r="W1039" s="112"/>
      <c r="X1039" s="112"/>
      <c r="Y1039" s="112"/>
    </row>
    <row r="1040" spans="3:25" ht="11.25" customHeight="1">
      <c r="C1040" s="112"/>
      <c r="D1040" s="112"/>
      <c r="E1040" s="112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 s="112"/>
      <c r="U1040" s="112"/>
      <c r="V1040" s="112"/>
      <c r="W1040" s="112"/>
      <c r="X1040" s="112"/>
      <c r="Y1040" s="112"/>
    </row>
    <row r="1041" spans="3:25" ht="11.25" customHeight="1">
      <c r="C1041" s="112"/>
      <c r="D1041" s="112"/>
      <c r="E1041" s="112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 s="112"/>
      <c r="U1041" s="112"/>
      <c r="V1041" s="112"/>
      <c r="W1041" s="112"/>
      <c r="X1041" s="112"/>
      <c r="Y1041" s="112"/>
    </row>
    <row r="1042" spans="3:25" ht="11.25" customHeight="1">
      <c r="C1042" s="112"/>
      <c r="D1042" s="112"/>
      <c r="E1042" s="112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 s="112"/>
      <c r="U1042" s="112"/>
      <c r="V1042" s="112"/>
      <c r="W1042" s="112"/>
      <c r="X1042" s="112"/>
      <c r="Y1042" s="112"/>
    </row>
    <row r="1043" spans="3:25" ht="11.25" customHeight="1">
      <c r="C1043" s="112"/>
      <c r="D1043" s="112"/>
      <c r="E1043" s="112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 s="112"/>
      <c r="U1043" s="112"/>
      <c r="V1043" s="112"/>
      <c r="W1043" s="112"/>
      <c r="X1043" s="112"/>
      <c r="Y1043" s="112"/>
    </row>
    <row r="1044" spans="3:25" ht="11.25" customHeight="1">
      <c r="C1044" s="112"/>
      <c r="D1044" s="112"/>
      <c r="E1044" s="112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 s="112"/>
      <c r="U1044" s="112"/>
      <c r="V1044" s="112"/>
      <c r="W1044" s="112"/>
      <c r="X1044" s="112"/>
      <c r="Y1044" s="112"/>
    </row>
    <row r="1045" spans="3:25" ht="11.25" customHeight="1">
      <c r="C1045" s="112"/>
      <c r="D1045" s="112"/>
      <c r="E1045" s="112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 s="112"/>
      <c r="U1045" s="112"/>
      <c r="V1045" s="112"/>
      <c r="W1045" s="112"/>
      <c r="X1045" s="112"/>
      <c r="Y1045" s="112"/>
    </row>
    <row r="1046" spans="3:25" ht="11.25" customHeight="1">
      <c r="C1046" s="112"/>
      <c r="D1046" s="112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</row>
    <row r="1047" spans="3:25" ht="11.25" customHeight="1">
      <c r="C1047" s="112"/>
      <c r="D1047" s="112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</row>
    <row r="1048" spans="3:25" ht="11.25" customHeight="1">
      <c r="C1048" s="112"/>
      <c r="D1048" s="112"/>
      <c r="E1048" s="112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12"/>
      <c r="V1048" s="112"/>
      <c r="W1048" s="112"/>
      <c r="X1048" s="112"/>
      <c r="Y1048" s="112"/>
    </row>
    <row r="1049" spans="3:25" ht="11.25" customHeight="1">
      <c r="C1049" s="112"/>
      <c r="D1049" s="112"/>
      <c r="E1049" s="112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12"/>
      <c r="V1049" s="112"/>
      <c r="W1049" s="112"/>
      <c r="X1049" s="112"/>
      <c r="Y1049" s="112"/>
    </row>
    <row r="1050" spans="3:25" ht="11.25" customHeight="1">
      <c r="C1050" s="112"/>
      <c r="D1050" s="112"/>
      <c r="E1050" s="112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 s="112"/>
      <c r="U1050" s="112"/>
      <c r="V1050" s="112"/>
      <c r="W1050" s="112"/>
      <c r="X1050" s="112"/>
      <c r="Y1050" s="112"/>
    </row>
    <row r="1051" spans="3:25" ht="11.25" customHeight="1">
      <c r="C1051" s="112"/>
      <c r="D1051" s="112"/>
      <c r="E1051" s="112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 s="112"/>
      <c r="U1051" s="112"/>
      <c r="V1051" s="112"/>
      <c r="W1051" s="112"/>
      <c r="X1051" s="112"/>
      <c r="Y1051" s="112"/>
    </row>
    <row r="1052" spans="3:25" ht="11.25" customHeight="1">
      <c r="C1052" s="112"/>
      <c r="D1052" s="112"/>
      <c r="E1052" s="112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 s="112"/>
      <c r="U1052" s="112"/>
      <c r="V1052" s="112"/>
      <c r="W1052" s="112"/>
      <c r="X1052" s="112"/>
      <c r="Y1052" s="112"/>
    </row>
    <row r="1053" spans="3:25" ht="11.25" customHeight="1">
      <c r="C1053" s="112"/>
      <c r="D1053" s="112"/>
      <c r="E1053" s="112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 s="112"/>
      <c r="U1053" s="112"/>
      <c r="V1053" s="112"/>
      <c r="W1053" s="112"/>
      <c r="X1053" s="112"/>
      <c r="Y1053" s="112"/>
    </row>
    <row r="1054" spans="3:25" ht="11.25" customHeight="1">
      <c r="C1054" s="112"/>
      <c r="D1054" s="112"/>
      <c r="E1054" s="112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 s="112"/>
      <c r="U1054" s="112"/>
      <c r="V1054" s="112"/>
      <c r="W1054" s="112"/>
      <c r="X1054" s="112"/>
      <c r="Y1054" s="112"/>
    </row>
    <row r="1055" spans="3:25" ht="11.25" customHeight="1">
      <c r="C1055" s="112"/>
      <c r="D1055" s="112"/>
      <c r="E1055" s="112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 s="112"/>
      <c r="U1055" s="112"/>
      <c r="V1055" s="112"/>
      <c r="W1055" s="112"/>
      <c r="X1055" s="112"/>
      <c r="Y1055" s="112"/>
    </row>
    <row r="1056" spans="3:25" ht="11.25" customHeight="1">
      <c r="C1056" s="112"/>
      <c r="D1056" s="112"/>
      <c r="E1056" s="112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 s="112"/>
      <c r="U1056" s="112"/>
      <c r="V1056" s="112"/>
      <c r="W1056" s="112"/>
      <c r="X1056" s="112"/>
      <c r="Y1056" s="112"/>
    </row>
    <row r="1057" spans="3:25" ht="11.25" customHeight="1">
      <c r="C1057" s="112"/>
      <c r="D1057" s="112"/>
      <c r="E1057" s="112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 s="112"/>
      <c r="U1057" s="112"/>
      <c r="V1057" s="112"/>
      <c r="W1057" s="112"/>
      <c r="X1057" s="112"/>
      <c r="Y1057" s="112"/>
    </row>
    <row r="1058" spans="3:25" ht="11.25" customHeight="1">
      <c r="C1058" s="112"/>
      <c r="D1058" s="112"/>
      <c r="E1058" s="112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 s="112"/>
      <c r="U1058" s="112"/>
      <c r="V1058" s="112"/>
      <c r="W1058" s="112"/>
      <c r="X1058" s="112"/>
      <c r="Y1058" s="112"/>
    </row>
    <row r="1059" spans="3:25" ht="11.25" customHeight="1">
      <c r="C1059" s="112"/>
      <c r="D1059" s="112"/>
      <c r="E1059" s="112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 s="112"/>
      <c r="U1059" s="112"/>
      <c r="V1059" s="112"/>
      <c r="W1059" s="112"/>
      <c r="X1059" s="112"/>
      <c r="Y1059" s="112"/>
    </row>
    <row r="1060" spans="3:25" ht="11.25" customHeight="1">
      <c r="C1060" s="112"/>
      <c r="D1060" s="112"/>
      <c r="E1060" s="112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 s="112"/>
      <c r="U1060" s="112"/>
      <c r="V1060" s="112"/>
      <c r="W1060" s="112"/>
      <c r="X1060" s="112"/>
      <c r="Y1060" s="112"/>
    </row>
    <row r="1061" spans="3:25" ht="11.25" customHeight="1">
      <c r="C1061" s="112"/>
      <c r="D1061" s="112"/>
      <c r="E1061" s="112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12"/>
      <c r="V1061" s="112"/>
      <c r="W1061" s="112"/>
      <c r="X1061" s="112"/>
      <c r="Y1061" s="112"/>
    </row>
    <row r="1062" spans="3:25" ht="11.25" customHeight="1">
      <c r="C1062" s="112"/>
      <c r="D1062" s="112"/>
      <c r="E1062" s="112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 s="112"/>
      <c r="U1062" s="112"/>
      <c r="V1062" s="112"/>
      <c r="W1062" s="112"/>
      <c r="X1062" s="112"/>
      <c r="Y1062" s="112"/>
    </row>
    <row r="1063" spans="3:25" ht="11.25" customHeight="1">
      <c r="C1063" s="112"/>
      <c r="D1063" s="112"/>
      <c r="E1063" s="112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 s="112"/>
      <c r="U1063" s="112"/>
      <c r="V1063" s="112"/>
      <c r="W1063" s="112"/>
      <c r="X1063" s="112"/>
      <c r="Y1063" s="112"/>
    </row>
    <row r="1064" spans="3:25" ht="11.25" customHeight="1">
      <c r="C1064" s="112"/>
      <c r="D1064" s="112"/>
      <c r="E1064" s="112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 s="112"/>
      <c r="U1064" s="112"/>
      <c r="V1064" s="112"/>
      <c r="W1064" s="112"/>
      <c r="X1064" s="112"/>
      <c r="Y1064" s="112"/>
    </row>
    <row r="1065" spans="3:25" ht="11.25" customHeight="1">
      <c r="C1065" s="112"/>
      <c r="D1065" s="112"/>
      <c r="E1065" s="112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 s="112"/>
      <c r="U1065" s="112"/>
      <c r="V1065" s="112"/>
      <c r="W1065" s="112"/>
      <c r="X1065" s="112"/>
      <c r="Y1065" s="112"/>
    </row>
    <row r="1066" spans="3:25" ht="11.25" customHeight="1">
      <c r="C1066" s="112"/>
      <c r="D1066" s="112"/>
      <c r="E1066" s="112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 s="112"/>
      <c r="U1066" s="112"/>
      <c r="V1066" s="112"/>
      <c r="W1066" s="112"/>
      <c r="X1066" s="112"/>
      <c r="Y1066" s="112"/>
    </row>
    <row r="1067" spans="3:25" ht="11.25" customHeight="1">
      <c r="C1067" s="112"/>
      <c r="D1067" s="112"/>
      <c r="E1067" s="112"/>
      <c r="F1067" s="112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 s="112"/>
      <c r="U1067" s="112"/>
      <c r="V1067" s="112"/>
      <c r="W1067" s="112"/>
      <c r="X1067" s="112"/>
      <c r="Y1067" s="112"/>
    </row>
    <row r="1068" spans="3:25" ht="11.25" customHeight="1">
      <c r="C1068" s="112"/>
      <c r="D1068" s="112"/>
      <c r="E1068" s="112"/>
      <c r="F1068" s="112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 s="112"/>
      <c r="U1068" s="112"/>
      <c r="V1068" s="112"/>
      <c r="W1068" s="112"/>
      <c r="X1068" s="112"/>
      <c r="Y1068" s="112"/>
    </row>
    <row r="1069" spans="3:25" ht="11.25" customHeight="1">
      <c r="C1069" s="112"/>
      <c r="D1069" s="112"/>
      <c r="E1069" s="112"/>
      <c r="F1069" s="112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2"/>
      <c r="U1069" s="112"/>
      <c r="V1069" s="112"/>
      <c r="W1069" s="112"/>
      <c r="X1069" s="112"/>
      <c r="Y1069" s="112"/>
    </row>
    <row r="1070" spans="3:25" ht="11.25" customHeight="1">
      <c r="C1070" s="112"/>
      <c r="D1070" s="112"/>
      <c r="E1070" s="112"/>
      <c r="F1070" s="112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 s="112"/>
      <c r="U1070" s="112"/>
      <c r="V1070" s="112"/>
      <c r="W1070" s="112"/>
      <c r="X1070" s="112"/>
      <c r="Y1070" s="112"/>
    </row>
    <row r="1071" spans="3:25" ht="11.25" customHeight="1">
      <c r="C1071" s="112"/>
      <c r="D1071" s="112"/>
      <c r="E1071" s="112"/>
      <c r="F1071" s="112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 s="112"/>
      <c r="U1071" s="112"/>
      <c r="V1071" s="112"/>
      <c r="W1071" s="112"/>
      <c r="X1071" s="112"/>
      <c r="Y1071" s="112"/>
    </row>
    <row r="1072" spans="3:25" ht="11.25" customHeight="1">
      <c r="C1072" s="112"/>
      <c r="D1072" s="112"/>
      <c r="E1072" s="112"/>
      <c r="F1072" s="112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 s="112"/>
      <c r="U1072" s="112"/>
      <c r="V1072" s="112"/>
      <c r="W1072" s="112"/>
      <c r="X1072" s="112"/>
      <c r="Y1072" s="112"/>
    </row>
    <row r="1073" spans="3:25" ht="11.25" customHeight="1">
      <c r="C1073" s="112"/>
      <c r="D1073" s="112"/>
      <c r="E1073" s="112"/>
      <c r="F1073" s="112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 s="112"/>
      <c r="U1073" s="112"/>
      <c r="V1073" s="112"/>
      <c r="W1073" s="112"/>
      <c r="X1073" s="112"/>
      <c r="Y1073" s="112"/>
    </row>
    <row r="1074" spans="3:25" ht="11.25" customHeight="1">
      <c r="C1074" s="112"/>
      <c r="D1074" s="112"/>
      <c r="E1074" s="112"/>
      <c r="F1074" s="112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 s="112"/>
      <c r="U1074" s="112"/>
      <c r="V1074" s="112"/>
      <c r="W1074" s="112"/>
      <c r="X1074" s="112"/>
      <c r="Y1074" s="112"/>
    </row>
    <row r="1075" spans="3:25" ht="11.25" customHeight="1"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 s="112"/>
      <c r="U1075" s="112"/>
      <c r="V1075" s="112"/>
      <c r="W1075" s="112"/>
      <c r="X1075" s="112"/>
      <c r="Y1075" s="112"/>
    </row>
    <row r="1076" spans="3:25" ht="11.25" customHeight="1">
      <c r="C1076" s="112"/>
      <c r="D1076" s="112"/>
      <c r="E1076" s="112"/>
      <c r="F1076" s="112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 s="112"/>
      <c r="U1076" s="112"/>
      <c r="V1076" s="112"/>
      <c r="W1076" s="112"/>
      <c r="X1076" s="112"/>
      <c r="Y1076" s="112"/>
    </row>
    <row r="1077" spans="3:25" ht="11.25" customHeight="1">
      <c r="C1077" s="112"/>
      <c r="D1077" s="112"/>
      <c r="E1077" s="112"/>
      <c r="F1077" s="112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 s="112"/>
      <c r="U1077" s="112"/>
      <c r="V1077" s="112"/>
      <c r="W1077" s="112"/>
      <c r="X1077" s="112"/>
      <c r="Y1077" s="112"/>
    </row>
    <row r="1078" spans="3:25" ht="11.25" customHeight="1">
      <c r="C1078" s="112"/>
      <c r="D1078" s="112"/>
      <c r="E1078" s="112"/>
      <c r="F1078" s="112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 s="112"/>
      <c r="U1078" s="112"/>
      <c r="V1078" s="112"/>
      <c r="W1078" s="112"/>
      <c r="X1078" s="112"/>
      <c r="Y1078" s="112"/>
    </row>
    <row r="1079" spans="3:25" ht="11.25" customHeight="1">
      <c r="C1079" s="112"/>
      <c r="D1079" s="112"/>
      <c r="E1079" s="112"/>
      <c r="F1079" s="112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 s="112"/>
      <c r="U1079" s="112"/>
      <c r="V1079" s="112"/>
      <c r="W1079" s="112"/>
      <c r="X1079" s="112"/>
      <c r="Y1079" s="112"/>
    </row>
    <row r="1080" spans="3:25" ht="11.25" customHeight="1">
      <c r="C1080" s="112"/>
      <c r="D1080" s="112"/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  <c r="Q1080" s="112"/>
      <c r="R1080" s="112"/>
      <c r="S1080" s="112"/>
      <c r="T1080" s="112"/>
      <c r="U1080" s="112"/>
      <c r="V1080" s="112"/>
      <c r="W1080" s="112"/>
      <c r="X1080" s="112"/>
      <c r="Y1080" s="112"/>
    </row>
    <row r="1081" spans="3:25" ht="11.25" customHeight="1">
      <c r="C1081" s="112"/>
      <c r="D1081" s="112"/>
      <c r="E1081" s="112"/>
      <c r="F1081" s="112"/>
      <c r="G1081" s="112"/>
      <c r="H1081" s="112"/>
      <c r="I1081" s="112"/>
      <c r="J1081" s="112"/>
      <c r="K1081" s="112"/>
      <c r="L1081" s="112"/>
      <c r="M1081" s="112"/>
      <c r="N1081" s="112"/>
      <c r="O1081" s="112"/>
      <c r="P1081" s="112"/>
      <c r="Q1081" s="112"/>
      <c r="R1081" s="112"/>
      <c r="S1081" s="112"/>
      <c r="T1081" s="112"/>
      <c r="U1081" s="112"/>
      <c r="V1081" s="112"/>
      <c r="W1081" s="112"/>
      <c r="X1081" s="112"/>
      <c r="Y1081" s="112"/>
    </row>
    <row r="1082" spans="3:25" ht="11.25" customHeight="1">
      <c r="C1082" s="112"/>
      <c r="D1082" s="112"/>
      <c r="E1082" s="112"/>
      <c r="F1082" s="112"/>
      <c r="G1082" s="112"/>
      <c r="H1082" s="112"/>
      <c r="I1082" s="112"/>
      <c r="J1082" s="112"/>
      <c r="K1082" s="112"/>
      <c r="L1082" s="112"/>
      <c r="M1082" s="112"/>
      <c r="N1082" s="112"/>
      <c r="O1082" s="112"/>
      <c r="P1082" s="112"/>
      <c r="Q1082" s="112"/>
      <c r="R1082" s="112"/>
      <c r="S1082" s="112"/>
      <c r="T1082" s="112"/>
      <c r="U1082" s="112"/>
      <c r="V1082" s="112"/>
      <c r="W1082" s="112"/>
      <c r="X1082" s="112"/>
      <c r="Y1082" s="112"/>
    </row>
    <row r="1083" spans="3:25" ht="11.25" customHeight="1">
      <c r="C1083" s="112"/>
      <c r="D1083" s="112"/>
      <c r="E1083" s="112"/>
      <c r="F1083" s="112"/>
      <c r="G1083" s="112"/>
      <c r="H1083" s="112"/>
      <c r="I1083" s="112"/>
      <c r="J1083" s="112"/>
      <c r="K1083" s="112"/>
      <c r="L1083" s="112"/>
      <c r="M1083" s="112"/>
      <c r="N1083" s="112"/>
      <c r="O1083" s="112"/>
      <c r="P1083" s="112"/>
      <c r="Q1083" s="112"/>
      <c r="R1083" s="112"/>
      <c r="S1083" s="112"/>
      <c r="T1083" s="112"/>
      <c r="U1083" s="112"/>
      <c r="V1083" s="112"/>
      <c r="W1083" s="112"/>
      <c r="X1083" s="112"/>
      <c r="Y1083" s="112"/>
    </row>
    <row r="1084" spans="3:25" ht="11.25" customHeight="1">
      <c r="C1084" s="112"/>
      <c r="D1084" s="112"/>
      <c r="E1084" s="112"/>
      <c r="F1084" s="112"/>
      <c r="G1084" s="112"/>
      <c r="H1084" s="112"/>
      <c r="I1084" s="112"/>
      <c r="J1084" s="112"/>
      <c r="K1084" s="112"/>
      <c r="L1084" s="112"/>
      <c r="M1084" s="112"/>
      <c r="N1084" s="112"/>
      <c r="O1084" s="112"/>
      <c r="P1084" s="112"/>
      <c r="Q1084" s="112"/>
      <c r="R1084" s="112"/>
      <c r="S1084" s="112"/>
      <c r="T1084" s="112"/>
      <c r="U1084" s="112"/>
      <c r="V1084" s="112"/>
      <c r="W1084" s="112"/>
      <c r="X1084" s="112"/>
      <c r="Y1084" s="112"/>
    </row>
    <row r="1085" spans="3:25" ht="11.25" customHeight="1">
      <c r="C1085" s="112"/>
      <c r="D1085" s="112"/>
      <c r="E1085" s="112"/>
      <c r="F1085" s="112"/>
      <c r="G1085" s="112"/>
      <c r="H1085" s="112"/>
      <c r="I1085" s="112"/>
      <c r="J1085" s="112"/>
      <c r="K1085" s="112"/>
      <c r="L1085" s="112"/>
      <c r="M1085" s="112"/>
      <c r="N1085" s="112"/>
      <c r="O1085" s="112"/>
      <c r="P1085" s="112"/>
      <c r="Q1085" s="112"/>
      <c r="R1085" s="112"/>
      <c r="S1085" s="112"/>
      <c r="T1085" s="112"/>
      <c r="U1085" s="112"/>
      <c r="V1085" s="112"/>
      <c r="W1085" s="112"/>
      <c r="X1085" s="112"/>
      <c r="Y1085" s="112"/>
    </row>
    <row r="1086" spans="3:25" ht="11.25" customHeight="1">
      <c r="C1086" s="112"/>
      <c r="D1086" s="112"/>
      <c r="E1086" s="112"/>
      <c r="F1086" s="112"/>
      <c r="G1086" s="112"/>
      <c r="H1086" s="112"/>
      <c r="I1086" s="112"/>
      <c r="J1086" s="112"/>
      <c r="K1086" s="112"/>
      <c r="L1086" s="112"/>
      <c r="M1086" s="112"/>
      <c r="N1086" s="112"/>
      <c r="O1086" s="112"/>
      <c r="P1086" s="112"/>
      <c r="Q1086" s="112"/>
      <c r="R1086" s="112"/>
      <c r="S1086" s="112"/>
      <c r="T1086" s="112"/>
      <c r="U1086" s="112"/>
      <c r="V1086" s="112"/>
      <c r="W1086" s="112"/>
      <c r="X1086" s="112"/>
      <c r="Y1086" s="112"/>
    </row>
    <row r="1087" spans="3:25" ht="11.25" customHeight="1">
      <c r="C1087" s="112"/>
      <c r="D1087" s="112"/>
      <c r="E1087" s="112"/>
      <c r="F1087" s="112"/>
      <c r="G1087" s="112"/>
      <c r="H1087" s="112"/>
      <c r="I1087" s="112"/>
      <c r="J1087" s="112"/>
      <c r="K1087" s="112"/>
      <c r="L1087" s="112"/>
      <c r="M1087" s="112"/>
      <c r="N1087" s="112"/>
      <c r="O1087" s="112"/>
      <c r="P1087" s="112"/>
      <c r="Q1087" s="112"/>
      <c r="R1087" s="112"/>
      <c r="S1087" s="112"/>
      <c r="T1087" s="112"/>
      <c r="U1087" s="112"/>
      <c r="V1087" s="112"/>
      <c r="W1087" s="112"/>
      <c r="X1087" s="112"/>
      <c r="Y1087" s="112"/>
    </row>
    <row r="1088" spans="3:25" ht="11.25" customHeight="1">
      <c r="C1088" s="112"/>
      <c r="D1088" s="112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</row>
    <row r="1089" spans="3:25" ht="11.25" customHeight="1">
      <c r="C1089" s="112"/>
      <c r="D1089" s="112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</row>
    <row r="1090" spans="3:25" ht="11.25" customHeight="1">
      <c r="C1090" s="112"/>
      <c r="D1090" s="112"/>
      <c r="E1090" s="112"/>
      <c r="F1090" s="112"/>
      <c r="G1090" s="112"/>
      <c r="H1090" s="112"/>
      <c r="I1090" s="112"/>
      <c r="J1090" s="112"/>
      <c r="K1090" s="112"/>
      <c r="L1090" s="112"/>
      <c r="M1090" s="112"/>
      <c r="N1090" s="112"/>
      <c r="O1090" s="112"/>
      <c r="P1090" s="112"/>
      <c r="Q1090" s="112"/>
      <c r="R1090" s="112"/>
      <c r="S1090" s="112"/>
      <c r="T1090" s="112"/>
      <c r="U1090" s="112"/>
      <c r="V1090" s="112"/>
      <c r="W1090" s="112"/>
      <c r="X1090" s="112"/>
      <c r="Y1090" s="112"/>
    </row>
    <row r="1091" spans="3:25" ht="11.25" customHeight="1">
      <c r="C1091" s="112"/>
      <c r="D1091" s="112"/>
      <c r="E1091" s="112"/>
      <c r="F1091" s="112"/>
      <c r="G1091" s="112"/>
      <c r="H1091" s="112"/>
      <c r="I1091" s="112"/>
      <c r="J1091" s="112"/>
      <c r="K1091" s="112"/>
      <c r="L1091" s="112"/>
      <c r="M1091" s="112"/>
      <c r="N1091" s="112"/>
      <c r="O1091" s="112"/>
      <c r="P1091" s="112"/>
      <c r="Q1091" s="112"/>
      <c r="R1091" s="112"/>
      <c r="S1091" s="112"/>
      <c r="T1091" s="112"/>
      <c r="U1091" s="112"/>
      <c r="V1091" s="112"/>
      <c r="W1091" s="112"/>
      <c r="X1091" s="112"/>
      <c r="Y1091" s="112"/>
    </row>
    <row r="1092" spans="3:25" ht="11.25" customHeight="1">
      <c r="C1092" s="112"/>
      <c r="D1092" s="112"/>
      <c r="E1092" s="112"/>
      <c r="F1092" s="112"/>
      <c r="G1092" s="112"/>
      <c r="H1092" s="112"/>
      <c r="I1092" s="112"/>
      <c r="J1092" s="112"/>
      <c r="K1092" s="112"/>
      <c r="L1092" s="112"/>
      <c r="M1092" s="112"/>
      <c r="N1092" s="112"/>
      <c r="O1092" s="112"/>
      <c r="P1092" s="112"/>
      <c r="Q1092" s="112"/>
      <c r="R1092" s="112"/>
      <c r="S1092" s="112"/>
      <c r="T1092" s="112"/>
      <c r="U1092" s="112"/>
      <c r="V1092" s="112"/>
      <c r="W1092" s="112"/>
      <c r="X1092" s="112"/>
      <c r="Y1092" s="112"/>
    </row>
    <row r="1093" spans="3:25" ht="11.25" customHeight="1">
      <c r="C1093" s="112"/>
      <c r="D1093" s="112"/>
      <c r="E1093" s="112"/>
      <c r="F1093" s="112"/>
      <c r="G1093" s="112"/>
      <c r="H1093" s="112"/>
      <c r="I1093" s="112"/>
      <c r="J1093" s="112"/>
      <c r="K1093" s="112"/>
      <c r="L1093" s="112"/>
      <c r="M1093" s="112"/>
      <c r="N1093" s="112"/>
      <c r="O1093" s="112"/>
      <c r="P1093" s="112"/>
      <c r="Q1093" s="112"/>
      <c r="R1093" s="112"/>
      <c r="S1093" s="112"/>
      <c r="T1093" s="112"/>
      <c r="U1093" s="112"/>
      <c r="V1093" s="112"/>
      <c r="W1093" s="112"/>
      <c r="X1093" s="112"/>
      <c r="Y1093" s="112"/>
    </row>
    <row r="1094" spans="3:25" ht="11.25" customHeight="1">
      <c r="C1094" s="112"/>
      <c r="D1094" s="112"/>
      <c r="E1094" s="112"/>
      <c r="F1094" s="112"/>
      <c r="G1094" s="112"/>
      <c r="H1094" s="112"/>
      <c r="I1094" s="112"/>
      <c r="J1094" s="112"/>
      <c r="K1094" s="112"/>
      <c r="L1094" s="112"/>
      <c r="M1094" s="112"/>
      <c r="N1094" s="112"/>
      <c r="O1094" s="112"/>
      <c r="P1094" s="112"/>
      <c r="Q1094" s="112"/>
      <c r="R1094" s="112"/>
      <c r="S1094" s="112"/>
      <c r="T1094" s="112"/>
      <c r="U1094" s="112"/>
      <c r="V1094" s="112"/>
      <c r="W1094" s="112"/>
      <c r="X1094" s="112"/>
      <c r="Y1094" s="112"/>
    </row>
    <row r="1095" spans="3:25" ht="11.25" customHeight="1">
      <c r="C1095" s="112"/>
      <c r="D1095" s="112"/>
      <c r="E1095" s="112"/>
      <c r="F1095" s="112"/>
      <c r="G1095" s="112"/>
      <c r="H1095" s="112"/>
      <c r="I1095" s="112"/>
      <c r="J1095" s="112"/>
      <c r="K1095" s="112"/>
      <c r="L1095" s="112"/>
      <c r="M1095" s="112"/>
      <c r="N1095" s="112"/>
      <c r="O1095" s="112"/>
      <c r="P1095" s="112"/>
      <c r="Q1095" s="112"/>
      <c r="R1095" s="112"/>
      <c r="S1095" s="112"/>
      <c r="T1095" s="112"/>
      <c r="U1095" s="112"/>
      <c r="V1095" s="112"/>
      <c r="W1095" s="112"/>
      <c r="X1095" s="112"/>
      <c r="Y1095" s="112"/>
    </row>
    <row r="1096" spans="3:25" ht="11.25" customHeight="1">
      <c r="C1096" s="112"/>
      <c r="D1096" s="112"/>
      <c r="E1096" s="112"/>
      <c r="F1096" s="112"/>
      <c r="G1096" s="112"/>
      <c r="H1096" s="112"/>
      <c r="I1096" s="112"/>
      <c r="J1096" s="112"/>
      <c r="K1096" s="112"/>
      <c r="L1096" s="112"/>
      <c r="M1096" s="112"/>
      <c r="N1096" s="112"/>
      <c r="O1096" s="112"/>
      <c r="P1096" s="112"/>
      <c r="Q1096" s="112"/>
      <c r="R1096" s="112"/>
      <c r="S1096" s="112"/>
      <c r="T1096" s="112"/>
      <c r="U1096" s="112"/>
      <c r="V1096" s="112"/>
      <c r="W1096" s="112"/>
      <c r="X1096" s="112"/>
      <c r="Y1096" s="112"/>
    </row>
    <row r="1097" spans="3:25" ht="11.25" customHeight="1">
      <c r="C1097" s="112"/>
      <c r="D1097" s="112"/>
      <c r="E1097" s="112"/>
      <c r="F1097" s="112"/>
      <c r="G1097" s="112"/>
      <c r="H1097" s="112"/>
      <c r="I1097" s="112"/>
      <c r="J1097" s="112"/>
      <c r="K1097" s="112"/>
      <c r="L1097" s="112"/>
      <c r="M1097" s="112"/>
      <c r="N1097" s="112"/>
      <c r="O1097" s="112"/>
      <c r="P1097" s="112"/>
      <c r="Q1097" s="112"/>
      <c r="R1097" s="112"/>
      <c r="S1097" s="112"/>
      <c r="T1097" s="112"/>
      <c r="U1097" s="112"/>
      <c r="V1097" s="112"/>
      <c r="W1097" s="112"/>
      <c r="X1097" s="112"/>
      <c r="Y1097" s="112"/>
    </row>
    <row r="1098" spans="3:25" ht="11.25" customHeight="1">
      <c r="C1098" s="112"/>
      <c r="D1098" s="112"/>
      <c r="E1098" s="112"/>
      <c r="F1098" s="112"/>
      <c r="G1098" s="112"/>
      <c r="H1098" s="112"/>
      <c r="I1098" s="112"/>
      <c r="J1098" s="112"/>
      <c r="K1098" s="112"/>
      <c r="L1098" s="112"/>
      <c r="M1098" s="112"/>
      <c r="N1098" s="112"/>
      <c r="O1098" s="112"/>
      <c r="P1098" s="112"/>
      <c r="Q1098" s="112"/>
      <c r="R1098" s="112"/>
      <c r="S1098" s="112"/>
      <c r="T1098" s="112"/>
      <c r="U1098" s="112"/>
      <c r="V1098" s="112"/>
      <c r="W1098" s="112"/>
      <c r="X1098" s="112"/>
      <c r="Y1098" s="112"/>
    </row>
    <row r="1099" spans="3:25" ht="11.25" customHeight="1">
      <c r="C1099" s="112"/>
      <c r="D1099" s="112"/>
      <c r="E1099" s="112"/>
      <c r="F1099" s="112"/>
      <c r="G1099" s="112"/>
      <c r="H1099" s="112"/>
      <c r="I1099" s="112"/>
      <c r="J1099" s="112"/>
      <c r="K1099" s="112"/>
      <c r="L1099" s="112"/>
      <c r="M1099" s="112"/>
      <c r="N1099" s="112"/>
      <c r="O1099" s="112"/>
      <c r="P1099" s="112"/>
      <c r="Q1099" s="112"/>
      <c r="R1099" s="112"/>
      <c r="S1099" s="112"/>
      <c r="T1099" s="112"/>
      <c r="U1099" s="112"/>
      <c r="V1099" s="112"/>
      <c r="W1099" s="112"/>
      <c r="X1099" s="112"/>
      <c r="Y1099" s="112"/>
    </row>
    <row r="1100" spans="3:25" ht="11.25" customHeight="1">
      <c r="C1100" s="112"/>
      <c r="D1100" s="112"/>
      <c r="E1100" s="112"/>
      <c r="F1100" s="112"/>
      <c r="G1100" s="112"/>
      <c r="H1100" s="112"/>
      <c r="I1100" s="112"/>
      <c r="J1100" s="112"/>
      <c r="K1100" s="112"/>
      <c r="L1100" s="112"/>
      <c r="M1100" s="112"/>
      <c r="N1100" s="112"/>
      <c r="O1100" s="112"/>
      <c r="P1100" s="112"/>
      <c r="Q1100" s="112"/>
      <c r="R1100" s="112"/>
      <c r="S1100" s="112"/>
      <c r="T1100" s="112"/>
      <c r="U1100" s="112"/>
      <c r="V1100" s="112"/>
      <c r="W1100" s="112"/>
      <c r="X1100" s="112"/>
      <c r="Y1100" s="112"/>
    </row>
    <row r="1101" spans="3:25" ht="11.25" customHeight="1">
      <c r="C1101" s="112"/>
      <c r="D1101" s="112"/>
      <c r="E1101" s="112"/>
      <c r="F1101" s="112"/>
      <c r="G1101" s="112"/>
      <c r="H1101" s="112"/>
      <c r="I1101" s="112"/>
      <c r="J1101" s="112"/>
      <c r="K1101" s="112"/>
      <c r="L1101" s="112"/>
      <c r="M1101" s="112"/>
      <c r="N1101" s="112"/>
      <c r="O1101" s="112"/>
      <c r="P1101" s="112"/>
      <c r="Q1101" s="112"/>
      <c r="R1101" s="112"/>
      <c r="S1101" s="112"/>
      <c r="T1101" s="112"/>
      <c r="U1101" s="112"/>
      <c r="V1101" s="112"/>
      <c r="W1101" s="112"/>
      <c r="X1101" s="112"/>
      <c r="Y1101" s="112"/>
    </row>
    <row r="1102" spans="3:25" ht="11.25" customHeight="1">
      <c r="C1102" s="112"/>
      <c r="D1102" s="112"/>
      <c r="E1102" s="112"/>
      <c r="F1102" s="112"/>
      <c r="G1102" s="112"/>
      <c r="H1102" s="112"/>
      <c r="I1102" s="112"/>
      <c r="J1102" s="112"/>
      <c r="K1102" s="112"/>
      <c r="L1102" s="112"/>
      <c r="M1102" s="112"/>
      <c r="N1102" s="112"/>
      <c r="O1102" s="112"/>
      <c r="P1102" s="112"/>
      <c r="Q1102" s="112"/>
      <c r="R1102" s="112"/>
      <c r="S1102" s="112"/>
      <c r="T1102" s="112"/>
      <c r="U1102" s="112"/>
      <c r="V1102" s="112"/>
      <c r="W1102" s="112"/>
      <c r="X1102" s="112"/>
      <c r="Y1102" s="112"/>
    </row>
  </sheetData>
  <sheetProtection/>
  <printOptions/>
  <pageMargins left="0.787401556968689" right="0.787401556968689" top="0.5905511975288391" bottom="0.5905511975288391" header="0" footer="0"/>
  <pageSetup fitToHeight="999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cody-tec</dc:creator>
  <cp:keywords/>
  <dc:description/>
  <cp:lastModifiedBy>Město Planá</cp:lastModifiedBy>
  <cp:lastPrinted>2011-05-09T15:47:54Z</cp:lastPrinted>
  <dcterms:created xsi:type="dcterms:W3CDTF">2011-05-09T15:48:16Z</dcterms:created>
  <dcterms:modified xsi:type="dcterms:W3CDTF">2011-05-16T12:34:18Z</dcterms:modified>
  <cp:category/>
  <cp:version/>
  <cp:contentType/>
  <cp:contentStatus/>
</cp:coreProperties>
</file>